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405" windowWidth="14805" windowHeight="7710"/>
  </bookViews>
  <sheets>
    <sheet name="Лист1" sheetId="2" r:id="rId1"/>
  </sheets>
  <calcPr calcId="125725"/>
</workbook>
</file>

<file path=xl/calcChain.xml><?xml version="1.0" encoding="utf-8"?>
<calcChain xmlns="http://schemas.openxmlformats.org/spreadsheetml/2006/main">
  <c r="I10" i="2"/>
  <c r="I105"/>
  <c r="I107"/>
  <c r="I106"/>
  <c r="H10"/>
  <c r="J100"/>
  <c r="J101"/>
  <c r="J102"/>
  <c r="J103"/>
  <c r="J104"/>
  <c r="I103"/>
  <c r="I102" s="1"/>
  <c r="I101" s="1"/>
  <c r="I100" s="1"/>
  <c r="H103"/>
  <c r="H102" s="1"/>
  <c r="H101" s="1"/>
  <c r="H100" s="1"/>
  <c r="I110"/>
  <c r="J110" s="1"/>
  <c r="I41"/>
  <c r="H41"/>
  <c r="J56"/>
  <c r="J54"/>
  <c r="J55"/>
  <c r="I55"/>
  <c r="I54" s="1"/>
  <c r="H55"/>
  <c r="H54" s="1"/>
  <c r="J45"/>
  <c r="J46"/>
  <c r="J47"/>
  <c r="I45"/>
  <c r="I46"/>
  <c r="H42"/>
  <c r="H43"/>
  <c r="H45"/>
  <c r="H46"/>
  <c r="G47"/>
  <c r="G46" s="1"/>
  <c r="G45" s="1"/>
  <c r="G41"/>
  <c r="J111"/>
  <c r="J99"/>
  <c r="J94"/>
  <c r="J59"/>
  <c r="I117"/>
  <c r="I116" s="1"/>
  <c r="I108"/>
  <c r="H108"/>
  <c r="H107" s="1"/>
  <c r="G108"/>
  <c r="H93"/>
  <c r="H92" s="1"/>
  <c r="G92"/>
  <c r="G93"/>
  <c r="J91"/>
  <c r="H90"/>
  <c r="H89" s="1"/>
  <c r="J89" s="1"/>
  <c r="H87"/>
  <c r="H86" s="1"/>
  <c r="G87"/>
  <c r="G86" s="1"/>
  <c r="I84"/>
  <c r="I83" s="1"/>
  <c r="H84"/>
  <c r="H83" s="1"/>
  <c r="G84"/>
  <c r="G83" s="1"/>
  <c r="H81"/>
  <c r="H80" s="1"/>
  <c r="G81"/>
  <c r="G80" s="1"/>
  <c r="H78"/>
  <c r="H77" s="1"/>
  <c r="G78"/>
  <c r="G77" s="1"/>
  <c r="H75"/>
  <c r="H74" s="1"/>
  <c r="G75"/>
  <c r="G74" s="1"/>
  <c r="H72"/>
  <c r="H71" s="1"/>
  <c r="G71"/>
  <c r="G72"/>
  <c r="H65"/>
  <c r="H64" s="1"/>
  <c r="G65"/>
  <c r="G64" s="1"/>
  <c r="H62"/>
  <c r="H61" s="1"/>
  <c r="G62"/>
  <c r="G61" s="1"/>
  <c r="J63"/>
  <c r="I62"/>
  <c r="I61" s="1"/>
  <c r="I49"/>
  <c r="I48" s="1"/>
  <c r="H49"/>
  <c r="H48" s="1"/>
  <c r="G49"/>
  <c r="G48" s="1"/>
  <c r="I52"/>
  <c r="I51" s="1"/>
  <c r="H51"/>
  <c r="H52"/>
  <c r="G52"/>
  <c r="G51" s="1"/>
  <c r="I58"/>
  <c r="I57" s="1"/>
  <c r="H58"/>
  <c r="H57" s="1"/>
  <c r="H38"/>
  <c r="H37" s="1"/>
  <c r="H36" s="1"/>
  <c r="G38"/>
  <c r="G37" s="1"/>
  <c r="G36" s="1"/>
  <c r="H32"/>
  <c r="G32"/>
  <c r="J30"/>
  <c r="I29"/>
  <c r="I28" s="1"/>
  <c r="H29"/>
  <c r="H28" s="1"/>
  <c r="H27" s="1"/>
  <c r="H26" s="1"/>
  <c r="G29"/>
  <c r="G28" s="1"/>
  <c r="G27" s="1"/>
  <c r="G26" s="1"/>
  <c r="H24"/>
  <c r="H23" s="1"/>
  <c r="G24"/>
  <c r="G23" s="1"/>
  <c r="J15"/>
  <c r="I13"/>
  <c r="I12" s="1"/>
  <c r="I14"/>
  <c r="H14"/>
  <c r="H13" s="1"/>
  <c r="H12" s="1"/>
  <c r="G14"/>
  <c r="G13" s="1"/>
  <c r="G12" s="1"/>
  <c r="I21"/>
  <c r="I20" s="1"/>
  <c r="H21"/>
  <c r="H20" s="1"/>
  <c r="I18"/>
  <c r="I17" s="1"/>
  <c r="H18"/>
  <c r="H17" s="1"/>
  <c r="G18"/>
  <c r="G17" s="1"/>
  <c r="H96"/>
  <c r="H95" s="1"/>
  <c r="G96"/>
  <c r="G95" s="1"/>
  <c r="I93"/>
  <c r="I87"/>
  <c r="I86" s="1"/>
  <c r="J86" s="1"/>
  <c r="J88"/>
  <c r="J66"/>
  <c r="I65"/>
  <c r="I64" s="1"/>
  <c r="J64" s="1"/>
  <c r="J90" l="1"/>
  <c r="J61"/>
  <c r="G67"/>
  <c r="J108"/>
  <c r="H67"/>
  <c r="H40" s="1"/>
  <c r="G60"/>
  <c r="I60"/>
  <c r="J60" s="1"/>
  <c r="H60"/>
  <c r="J93"/>
  <c r="G31"/>
  <c r="J14"/>
  <c r="J62"/>
  <c r="G16"/>
  <c r="G11" s="1"/>
  <c r="H31"/>
  <c r="H16"/>
  <c r="H11" s="1"/>
  <c r="I27"/>
  <c r="J28"/>
  <c r="J12"/>
  <c r="J13"/>
  <c r="J29"/>
  <c r="I92"/>
  <c r="J92" s="1"/>
  <c r="J87"/>
  <c r="J65"/>
  <c r="G10" l="1"/>
  <c r="G5" s="1"/>
  <c r="H5"/>
  <c r="G40"/>
  <c r="I26"/>
  <c r="J26" s="1"/>
  <c r="J27"/>
  <c r="J53"/>
  <c r="J52"/>
  <c r="J51"/>
  <c r="J50"/>
  <c r="J49"/>
  <c r="J48"/>
  <c r="J44" l="1"/>
  <c r="I43"/>
  <c r="I42" s="1"/>
  <c r="J116"/>
  <c r="J109"/>
  <c r="J85"/>
  <c r="J79"/>
  <c r="J82"/>
  <c r="J76"/>
  <c r="J73"/>
  <c r="J70"/>
  <c r="J39"/>
  <c r="J35"/>
  <c r="J25"/>
  <c r="J22"/>
  <c r="J19"/>
  <c r="J9"/>
  <c r="J42" l="1"/>
  <c r="J43"/>
  <c r="J17"/>
  <c r="I81"/>
  <c r="I80" s="1"/>
  <c r="J80" s="1"/>
  <c r="I78"/>
  <c r="I77" s="1"/>
  <c r="J77" s="1"/>
  <c r="I75"/>
  <c r="I74" s="1"/>
  <c r="J74" s="1"/>
  <c r="I98"/>
  <c r="I97" s="1"/>
  <c r="I8"/>
  <c r="J8" s="1"/>
  <c r="I72"/>
  <c r="I71" s="1"/>
  <c r="J71" s="1"/>
  <c r="I69"/>
  <c r="J69" s="1"/>
  <c r="I38"/>
  <c r="I37" s="1"/>
  <c r="J37" s="1"/>
  <c r="I34"/>
  <c r="I33" s="1"/>
  <c r="I24"/>
  <c r="I23" s="1"/>
  <c r="I32" l="1"/>
  <c r="J32" s="1"/>
  <c r="J33"/>
  <c r="I16"/>
  <c r="J16" s="1"/>
  <c r="J23"/>
  <c r="I95"/>
  <c r="J95" s="1"/>
  <c r="J97"/>
  <c r="J96"/>
  <c r="I68"/>
  <c r="I67" s="1"/>
  <c r="I7"/>
  <c r="I6" s="1"/>
  <c r="J6" s="1"/>
  <c r="I36"/>
  <c r="J36" s="1"/>
  <c r="I40" l="1"/>
  <c r="J67"/>
  <c r="I11"/>
  <c r="J11" s="1"/>
  <c r="I31"/>
  <c r="J31" s="1"/>
  <c r="J68"/>
  <c r="J41" l="1"/>
  <c r="J40"/>
  <c r="J20"/>
  <c r="J21"/>
  <c r="I5" l="1"/>
  <c r="J5" s="1"/>
  <c r="J10"/>
  <c r="H106"/>
  <c r="G107"/>
  <c r="G106" s="1"/>
  <c r="I112"/>
  <c r="J112" s="1"/>
  <c r="H112"/>
  <c r="G112"/>
  <c r="J98"/>
  <c r="I119" l="1"/>
  <c r="G105"/>
  <c r="G119" s="1"/>
  <c r="H105"/>
  <c r="J114"/>
  <c r="J113"/>
  <c r="J107"/>
  <c r="J106"/>
  <c r="J84"/>
  <c r="J83"/>
  <c r="J81"/>
  <c r="J78"/>
  <c r="J75"/>
  <c r="J34"/>
  <c r="J24"/>
  <c r="J18"/>
  <c r="J7"/>
  <c r="H119" l="1"/>
  <c r="J119" s="1"/>
  <c r="J105"/>
  <c r="J38"/>
  <c r="J57"/>
  <c r="J58"/>
  <c r="J72"/>
  <c r="J115"/>
  <c r="J117"/>
  <c r="J118"/>
</calcChain>
</file>

<file path=xl/sharedStrings.xml><?xml version="1.0" encoding="utf-8"?>
<sst xmlns="http://schemas.openxmlformats.org/spreadsheetml/2006/main" count="613" uniqueCount="137">
  <si>
    <t>Наименование</t>
  </si>
  <si>
    <t>ГП</t>
  </si>
  <si>
    <t>ОМ</t>
  </si>
  <si>
    <t>ГРБС</t>
  </si>
  <si>
    <t>ВР</t>
  </si>
  <si>
    <t>ИТОГО:</t>
  </si>
  <si>
    <t>Процент исполнения</t>
  </si>
  <si>
    <t>НР</t>
  </si>
  <si>
    <t>Эксплуатация и содержание имущества казны муниципального образования</t>
  </si>
  <si>
    <t>Членские взносы некоммерческим организациям</t>
  </si>
  <si>
    <t>Иные бюджетные ассигнования</t>
  </si>
  <si>
    <t>Уплата налогов, сборов и иных платежей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</si>
  <si>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</si>
  <si>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Руководство и управление в сфере установленных функций органов местного самоуправления</t>
  </si>
  <si>
    <t>Компенсация транспортным организациям части потерь в доходах,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</si>
  <si>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</t>
  </si>
  <si>
    <t>Межбюджетные трансферты</t>
  </si>
  <si>
    <t>Иные межбюджетные трансферты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</si>
  <si>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</si>
  <si>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</si>
  <si>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Мероприятия по благоустройству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</si>
  <si>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</si>
  <si>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</si>
  <si>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Выплата муниципальных пенсий (доплат к государственным пенсиям)</t>
  </si>
  <si>
    <t>Социальное обеспечение и иные выплаты населению</t>
  </si>
  <si>
    <t>Публичные нормативные социальные выплаты гражданам</t>
  </si>
  <si>
    <t>Совет народных депутатов города Трубчевска</t>
  </si>
  <si>
    <t>Резервный фонд местной администрации</t>
  </si>
  <si>
    <t>Резервные средства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</si>
  <si>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</si>
  <si>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0113</t>
  </si>
  <si>
    <t>0408</t>
  </si>
  <si>
    <t>0409</t>
  </si>
  <si>
    <t>0501</t>
  </si>
  <si>
    <t>0502</t>
  </si>
  <si>
    <t>0503</t>
  </si>
  <si>
    <t>0111</t>
  </si>
  <si>
    <t>0106</t>
  </si>
  <si>
    <t>0103</t>
  </si>
  <si>
    <t>200</t>
  </si>
  <si>
    <t>240</t>
  </si>
  <si>
    <t>13</t>
  </si>
  <si>
    <t>130</t>
  </si>
  <si>
    <t>Администрация Трубчевского муниципального района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</si>
  <si>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</si>
  <si>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</si>
  <si>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</si>
  <si>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программ формирования современной городской среды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</si>
  <si>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</si>
  <si>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</si>
  <si>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Внепрограммная деятельность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</si>
  <si>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</si>
  <si>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</si>
  <si>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112</t>
  </si>
  <si>
    <t>300</t>
  </si>
  <si>
    <t>310</t>
  </si>
  <si>
    <t>800</t>
  </si>
  <si>
    <t>850</t>
  </si>
  <si>
    <t>810</t>
  </si>
  <si>
    <t>500</t>
  </si>
  <si>
    <t>540</t>
  </si>
  <si>
    <t>70</t>
  </si>
  <si>
    <t>100</t>
  </si>
  <si>
    <t>120</t>
  </si>
  <si>
    <t>870</t>
  </si>
  <si>
    <t>70 0 00 80040</t>
  </si>
  <si>
    <t>70 0 00 83030</t>
  </si>
  <si>
    <t>70 0 00 84200</t>
  </si>
  <si>
    <t>1001</t>
  </si>
  <si>
    <t>13 0 17 82450</t>
  </si>
  <si>
    <t>13 0 16 81730</t>
  </si>
  <si>
    <t>Мероприятия в сфере коммунального хозяйства</t>
  </si>
  <si>
    <t>Реализация инициативных проектов (Благоус-тройство смотровых площадок и тропы здоро-вья городского парка)</t>
  </si>
  <si>
    <t>Закупка товаров, работ и услуг для обеспече-ния государственных (муниципальных) нужд</t>
  </si>
  <si>
    <t>Иные закупки товаров, работ и услуг для обес-печения государственных (муниципальных) нужд</t>
  </si>
  <si>
    <t>Реализация переданных полномочий по реше-нию отдельных вопросов местного значения поселений в соответствии с заключенными соглашениями по созданию условий для мас-сового отдыха жителей поселения и организа-ция обустройства мест массового отдыха насе-ления</t>
  </si>
  <si>
    <t>1000</t>
  </si>
  <si>
    <t>Общегосударственные вопросы</t>
  </si>
  <si>
    <t>0100</t>
  </si>
  <si>
    <t>Другие бщегосударственные вопросы</t>
  </si>
  <si>
    <t>0400</t>
  </si>
  <si>
    <t>Транспорт</t>
  </si>
  <si>
    <t>Национальная экономика</t>
  </si>
  <si>
    <t>Дорожное хозяйство</t>
  </si>
  <si>
    <t>Жилищно-коммунальное хозяйство</t>
  </si>
  <si>
    <t>0500</t>
  </si>
  <si>
    <t>Жилищное хозяйство</t>
  </si>
  <si>
    <t>Коммунальное хозяйство</t>
  </si>
  <si>
    <t>Благоустройство</t>
  </si>
  <si>
    <t>Социальная политика</t>
  </si>
  <si>
    <t>Пенсионное обеспечение</t>
  </si>
  <si>
    <t>Утверждено на 2022 год</t>
  </si>
  <si>
    <t>Уточненная бюджетная роспись на 2022 год</t>
  </si>
  <si>
    <t>13 4 10 80040</t>
  </si>
  <si>
    <t>13 4 11 81410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</si>
  <si>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</si>
  <si>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</si>
  <si>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13 4 21 12023</t>
  </si>
  <si>
    <t>13 4 21 1223</t>
  </si>
  <si>
    <t>НАЦИОНАЛЬНАЯ БЕЗОПАСНОСТЬ И ПРАВООХРАНИТЕЛЬНАЯ ДЕЯТЕЛЬНОСТЬ</t>
  </si>
  <si>
    <t>Гражданская оборона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</si>
  <si>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</si>
  <si>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</si>
  <si>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0300</t>
  </si>
  <si>
    <t>13 4 78 1110</t>
  </si>
  <si>
    <t>13 4 12 80920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</si>
  <si>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обеспечения жителей поселения услугами связи, общественного питания, торговли и бытового обслуживания  </t>
  </si>
  <si>
    <t>13 4 14 81630</t>
  </si>
  <si>
    <t>13 4 15 84240</t>
  </si>
  <si>
    <t>13 4 16 81830</t>
  </si>
  <si>
    <t>13 1 F3 67483</t>
  </si>
  <si>
    <t>13 1 F3 67484</t>
  </si>
  <si>
    <t>13 4 16 81840</t>
  </si>
  <si>
    <t>13 4 16 84360</t>
  </si>
  <si>
    <t>13 4 16 84370</t>
  </si>
  <si>
    <t>13 4 16 84320</t>
  </si>
  <si>
    <t>13 4 16 84330</t>
  </si>
  <si>
    <t>13 4 26 84330</t>
  </si>
  <si>
    <t>13 4 36 84330</t>
  </si>
  <si>
    <t>13 4 46 84330</t>
  </si>
  <si>
    <t>13 1 F2 55550</t>
  </si>
  <si>
    <t>13 4 16 84380</t>
  </si>
  <si>
    <t>13216S5871</t>
  </si>
  <si>
    <t>13 4 16 81730</t>
  </si>
  <si>
    <t>13 4 17 82450</t>
  </si>
  <si>
    <t>Программа «Совершенствование системы муниципального управления в Трубчевском городском поселении Трубчевского муниципального района Брянской области»</t>
  </si>
  <si>
    <t>Кассовое исполнение за 1 полугодие 2022 года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</si>
  <si>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местных бюджетов</t>
  </si>
  <si>
    <t>13 1 F3 6748S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</si>
  <si>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</si>
  <si>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</si>
  <si>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Прочие межбюджетные трансферты предоставляемые бюджету муниципального района</t>
  </si>
  <si>
    <t>1400</t>
  </si>
  <si>
    <t>1403</t>
  </si>
  <si>
    <t>15 4 18 83690</t>
  </si>
  <si>
    <t>Расходы бюджета Трубчевского городского поселения Трубчевского муниципального района Брянской области целевым статьям (муниципальным программам и непрограммным направлениям деятельности), группам и подгруппам видов расходов за 1 полугодие 2022 года</t>
  </si>
  <si>
    <t xml:space="preserve">Приложение 3 
к постановлению 
Администрации Трубчевского муниципального района
от 10.08.2022г. № 621
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</si>
</sst>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000000"/>
  </numFmts>
  <fonts count="16">
    <font>
      <sz val="10"/>
      <color rgb="FF000000"/>
      <name val="Times New Roman"/>
    </font>
    <font>
      <sz val="10"/>
      <color rgb="FF000000"/>
      <name val="Arial Cyr"/>
    </font>
    <font>
      <b/>
      <sz val="10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b/>
      <sz val="14"/>
      <name val="Times New Roman"/>
      <family val="1"/>
      <charset val="204"/>
    </font>
    <font>
      <u/>
      <sz val="8.25"/>
      <color theme="10"/>
      <name val="Calibri"/>
      <family val="2"/>
      <charset val="204"/>
    </font>
    <font>
      <b/>
      <sz val="14"/>
      <color rgb="FF000000"/>
      <name val="Arial"/>
      <family val="2"/>
      <charset val="204"/>
    </font>
    <font>
      <sz val="14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2">
    <xf numFmtId="164" fontId="0" fillId="0" borderId="0">
      <alignment vertical="top" wrapText="1"/>
    </xf>
    <xf numFmtId="0" fontId="1" fillId="0" borderId="1">
      <alignment horizontal="center" vertical="center" wrapText="1"/>
    </xf>
    <xf numFmtId="0" fontId="1" fillId="0" borderId="1">
      <alignment horizontal="center" vertical="center" shrinkToFit="1"/>
    </xf>
    <xf numFmtId="49" fontId="1" fillId="0" borderId="1">
      <alignment horizontal="left" vertical="top" wrapText="1"/>
    </xf>
    <xf numFmtId="4" fontId="1" fillId="2" borderId="1">
      <alignment horizontal="right" vertical="top" shrinkToFit="1"/>
    </xf>
    <xf numFmtId="0" fontId="2" fillId="0" borderId="1">
      <alignment horizontal="left"/>
    </xf>
    <xf numFmtId="4" fontId="2" fillId="3" borderId="1">
      <alignment horizontal="right" vertical="top" shrinkToFit="1"/>
    </xf>
    <xf numFmtId="0" fontId="1" fillId="0" borderId="2"/>
    <xf numFmtId="0" fontId="1" fillId="0" borderId="0">
      <alignment horizontal="left" wrapText="1"/>
    </xf>
    <xf numFmtId="0" fontId="3" fillId="4" borderId="0"/>
    <xf numFmtId="43" fontId="4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55">
    <xf numFmtId="164" fontId="0" fillId="0" borderId="0" xfId="0" applyNumberFormat="1" applyFont="1" applyFill="1" applyAlignment="1">
      <alignment vertical="top" wrapText="1"/>
    </xf>
    <xf numFmtId="164" fontId="5" fillId="0" borderId="0" xfId="0" applyFont="1" applyAlignment="1">
      <alignment horizontal="left"/>
    </xf>
    <xf numFmtId="164" fontId="5" fillId="0" borderId="0" xfId="0" applyFont="1" applyAlignment="1"/>
    <xf numFmtId="164" fontId="6" fillId="0" borderId="0" xfId="0" applyNumberFormat="1" applyFont="1" applyFill="1" applyAlignment="1">
      <alignment vertical="top" wrapText="1"/>
    </xf>
    <xf numFmtId="0" fontId="8" fillId="0" borderId="5" xfId="0" applyNumberFormat="1" applyFont="1" applyFill="1" applyBorder="1" applyAlignment="1">
      <alignment horizontal="center" vertical="center" wrapText="1"/>
    </xf>
    <xf numFmtId="4" fontId="8" fillId="0" borderId="3" xfId="9" applyNumberFormat="1" applyFont="1" applyFill="1" applyBorder="1" applyAlignment="1">
      <alignment horizontal="center" vertical="center" wrapText="1"/>
    </xf>
    <xf numFmtId="164" fontId="6" fillId="5" borderId="0" xfId="0" applyNumberFormat="1" applyFont="1" applyFill="1" applyAlignment="1">
      <alignment vertical="top" wrapText="1"/>
    </xf>
    <xf numFmtId="164" fontId="6" fillId="6" borderId="0" xfId="0" applyNumberFormat="1" applyFont="1" applyFill="1" applyAlignment="1">
      <alignment vertical="top" wrapText="1"/>
    </xf>
    <xf numFmtId="4" fontId="9" fillId="0" borderId="4" xfId="10" applyNumberFormat="1" applyFont="1" applyFill="1" applyBorder="1" applyAlignment="1" applyProtection="1">
      <alignment horizontal="center" vertical="center" wrapText="1" shrinkToFit="1"/>
      <protection hidden="1"/>
    </xf>
    <xf numFmtId="0" fontId="8" fillId="0" borderId="3" xfId="9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/>
    </xf>
    <xf numFmtId="4" fontId="11" fillId="0" borderId="4" xfId="0" applyNumberFormat="1" applyFont="1" applyFill="1" applyBorder="1" applyAlignment="1">
      <alignment horizontal="center" vertical="center"/>
    </xf>
    <xf numFmtId="49" fontId="10" fillId="5" borderId="4" xfId="0" applyNumberFormat="1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/>
    </xf>
    <xf numFmtId="0" fontId="12" fillId="0" borderId="4" xfId="0" applyNumberFormat="1" applyFont="1" applyFill="1" applyBorder="1" applyAlignment="1">
      <alignment horizontal="center" vertical="center" wrapText="1"/>
    </xf>
    <xf numFmtId="4" fontId="12" fillId="0" borderId="4" xfId="9" applyNumberFormat="1" applyFont="1" applyFill="1" applyBorder="1" applyAlignment="1">
      <alignment horizontal="center" vertical="center" wrapText="1"/>
    </xf>
    <xf numFmtId="43" fontId="12" fillId="0" borderId="4" xfId="10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 vertical="center"/>
    </xf>
    <xf numFmtId="49" fontId="10" fillId="0" borderId="8" xfId="0" applyNumberFormat="1" applyFont="1" applyFill="1" applyBorder="1" applyAlignment="1">
      <alignment horizontal="center" vertical="center"/>
    </xf>
    <xf numFmtId="4" fontId="10" fillId="0" borderId="6" xfId="0" applyNumberFormat="1" applyFont="1" applyFill="1" applyBorder="1" applyAlignment="1">
      <alignment horizontal="center" vertical="center"/>
    </xf>
    <xf numFmtId="49" fontId="10" fillId="0" borderId="7" xfId="0" applyNumberFormat="1" applyFont="1" applyFill="1" applyBorder="1" applyAlignment="1">
      <alignment horizontal="center" vertical="center"/>
    </xf>
    <xf numFmtId="164" fontId="10" fillId="0" borderId="4" xfId="0" applyFont="1" applyFill="1" applyBorder="1" applyAlignment="1">
      <alignment horizontal="right" vertical="center"/>
    </xf>
    <xf numFmtId="4" fontId="6" fillId="0" borderId="4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Border="1" applyAlignment="1">
      <alignment vertical="center" wrapText="1"/>
    </xf>
    <xf numFmtId="0" fontId="6" fillId="0" borderId="4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vertical="center" wrapText="1"/>
    </xf>
    <xf numFmtId="0" fontId="5" fillId="0" borderId="9" xfId="11" applyFont="1" applyBorder="1" applyAlignment="1" applyProtection="1">
      <alignment wrapText="1"/>
    </xf>
    <xf numFmtId="0" fontId="6" fillId="0" borderId="10" xfId="0" applyNumberFormat="1" applyFont="1" applyBorder="1" applyAlignment="1">
      <alignment wrapText="1"/>
    </xf>
    <xf numFmtId="164" fontId="14" fillId="0" borderId="4" xfId="0" applyNumberFormat="1" applyFont="1" applyFill="1" applyBorder="1" applyAlignment="1">
      <alignment vertical="center" wrapText="1"/>
    </xf>
    <xf numFmtId="164" fontId="15" fillId="0" borderId="4" xfId="0" applyNumberFormat="1" applyFont="1" applyFill="1" applyBorder="1" applyAlignment="1">
      <alignment vertical="center" wrapText="1"/>
    </xf>
    <xf numFmtId="164" fontId="6" fillId="0" borderId="4" xfId="0" applyNumberFormat="1" applyFont="1" applyFill="1" applyBorder="1" applyAlignment="1">
      <alignment vertical="center" wrapText="1"/>
    </xf>
    <xf numFmtId="49" fontId="6" fillId="0" borderId="4" xfId="0" applyNumberFormat="1" applyFont="1" applyFill="1" applyBorder="1" applyAlignment="1">
      <alignment vertical="center" wrapText="1"/>
    </xf>
    <xf numFmtId="164" fontId="6" fillId="5" borderId="4" xfId="0" applyNumberFormat="1" applyFont="1" applyFill="1" applyBorder="1" applyAlignment="1">
      <alignment vertical="center" wrapText="1"/>
    </xf>
    <xf numFmtId="164" fontId="6" fillId="0" borderId="3" xfId="0" applyNumberFormat="1" applyFont="1" applyFill="1" applyBorder="1" applyAlignment="1">
      <alignment vertical="center" wrapText="1"/>
    </xf>
    <xf numFmtId="46" fontId="6" fillId="0" borderId="4" xfId="0" applyNumberFormat="1" applyFont="1" applyFill="1" applyBorder="1" applyAlignment="1">
      <alignment vertical="center" wrapText="1"/>
    </xf>
    <xf numFmtId="164" fontId="6" fillId="5" borderId="7" xfId="0" applyNumberFormat="1" applyFont="1" applyFill="1" applyBorder="1" applyAlignment="1">
      <alignment vertical="center" wrapText="1"/>
    </xf>
    <xf numFmtId="165" fontId="6" fillId="0" borderId="4" xfId="0" applyNumberFormat="1" applyFont="1" applyFill="1" applyBorder="1" applyAlignment="1">
      <alignment vertical="center" wrapText="1"/>
    </xf>
    <xf numFmtId="164" fontId="5" fillId="0" borderId="4" xfId="0" applyFont="1" applyBorder="1" applyAlignment="1">
      <alignment vertical="center" wrapText="1"/>
    </xf>
    <xf numFmtId="164" fontId="8" fillId="0" borderId="4" xfId="0" applyNumberFormat="1" applyFont="1" applyFill="1" applyBorder="1" applyAlignment="1">
      <alignment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15" fillId="0" borderId="4" xfId="0" applyNumberFormat="1" applyFont="1" applyFill="1" applyBorder="1" applyAlignment="1">
      <alignment horizontal="center" vertical="center" wrapText="1"/>
    </xf>
    <xf numFmtId="4" fontId="12" fillId="0" borderId="4" xfId="10" applyNumberFormat="1" applyFont="1" applyFill="1" applyBorder="1" applyAlignment="1" applyProtection="1">
      <alignment horizontal="center" vertical="center" wrapText="1" shrinkToFit="1"/>
      <protection hidden="1"/>
    </xf>
    <xf numFmtId="0" fontId="6" fillId="0" borderId="9" xfId="0" applyNumberFormat="1" applyFont="1" applyBorder="1" applyAlignment="1">
      <alignment wrapText="1"/>
    </xf>
    <xf numFmtId="0" fontId="6" fillId="0" borderId="9" xfId="0" applyNumberFormat="1" applyFont="1" applyBorder="1" applyAlignment="1">
      <alignment vertical="top" wrapText="1"/>
    </xf>
    <xf numFmtId="0" fontId="6" fillId="0" borderId="10" xfId="0" applyNumberFormat="1" applyFont="1" applyBorder="1" applyAlignment="1">
      <alignment vertical="top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/>
    </xf>
    <xf numFmtId="4" fontId="8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/>
    </xf>
    <xf numFmtId="0" fontId="6" fillId="0" borderId="7" xfId="0" applyNumberFormat="1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center" vertical="center" wrapText="1"/>
    </xf>
    <xf numFmtId="4" fontId="6" fillId="5" borderId="7" xfId="0" applyNumberFormat="1" applyFont="1" applyFill="1" applyBorder="1" applyAlignment="1">
      <alignment horizontal="center" vertical="center" wrapText="1"/>
    </xf>
    <xf numFmtId="11" fontId="7" fillId="0" borderId="0" xfId="0" applyNumberFormat="1" applyFont="1" applyAlignment="1">
      <alignment horizontal="center" wrapText="1"/>
    </xf>
    <xf numFmtId="164" fontId="5" fillId="0" borderId="0" xfId="0" applyFont="1" applyAlignment="1">
      <alignment horizontal="right" wrapText="1"/>
    </xf>
  </cellXfs>
  <cellStyles count="12">
    <cellStyle name="xl29" xfId="1"/>
    <cellStyle name="xl31" xfId="2"/>
    <cellStyle name="xl33" xfId="5"/>
    <cellStyle name="xl34" xfId="6"/>
    <cellStyle name="xl36" xfId="7"/>
    <cellStyle name="xl37" xfId="8"/>
    <cellStyle name="xl38" xfId="3"/>
    <cellStyle name="xl39" xfId="4"/>
    <cellStyle name="Гиперссылка" xfId="11" builtinId="8"/>
    <cellStyle name="Обычный" xfId="0" builtinId="0"/>
    <cellStyle name="Обычный 2" xfId="9"/>
    <cellStyle name="Финансовый" xfId="10" builtinId="3"/>
  </cellStyles>
  <dxfs count="25"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9"/>
  <sheetViews>
    <sheetView tabSelected="1" view="pageBreakPreview" zoomScale="75" zoomScaleNormal="100" zoomScaleSheetLayoutView="75" workbookViewId="0">
      <selection activeCell="C1" sqref="C1:J1"/>
    </sheetView>
  </sheetViews>
  <sheetFormatPr defaultRowHeight="18.75"/>
  <cols>
    <col min="1" max="1" width="65.6640625" style="3" customWidth="1"/>
    <col min="2" max="2" width="8.33203125" style="3" customWidth="1"/>
    <col min="3" max="3" width="9" style="3" customWidth="1"/>
    <col min="4" max="4" width="8.83203125" style="3" customWidth="1"/>
    <col min="5" max="5" width="22.1640625" style="3" customWidth="1"/>
    <col min="6" max="6" width="9.6640625" style="3" customWidth="1"/>
    <col min="7" max="7" width="21.5" style="3" customWidth="1"/>
    <col min="8" max="8" width="22.83203125" style="3" customWidth="1"/>
    <col min="9" max="9" width="22" style="3" customWidth="1"/>
    <col min="10" max="10" width="19.5" style="3" customWidth="1"/>
    <col min="11" max="16384" width="9.33203125" style="3"/>
  </cols>
  <sheetData>
    <row r="1" spans="1:10" ht="99.75" customHeight="1">
      <c r="A1" s="1"/>
      <c r="B1" s="2"/>
      <c r="C1" s="54" t="s">
        <v>136</v>
      </c>
      <c r="D1" s="54"/>
      <c r="E1" s="54"/>
      <c r="F1" s="54"/>
      <c r="G1" s="54"/>
      <c r="H1" s="54"/>
      <c r="I1" s="54"/>
      <c r="J1" s="54"/>
    </row>
    <row r="2" spans="1:10" ht="70.5" customHeight="1">
      <c r="A2" s="53" t="s">
        <v>135</v>
      </c>
      <c r="B2" s="53"/>
      <c r="C2" s="53"/>
      <c r="D2" s="53"/>
      <c r="E2" s="53"/>
      <c r="F2" s="53"/>
      <c r="G2" s="53"/>
      <c r="H2" s="53"/>
      <c r="I2" s="53"/>
      <c r="J2" s="53"/>
    </row>
    <row r="4" spans="1:10" ht="93.75">
      <c r="A4" s="4" t="s">
        <v>0</v>
      </c>
      <c r="B4" s="4" t="s">
        <v>1</v>
      </c>
      <c r="C4" s="4" t="s">
        <v>2</v>
      </c>
      <c r="D4" s="4" t="s">
        <v>3</v>
      </c>
      <c r="E4" s="4" t="s">
        <v>7</v>
      </c>
      <c r="F4" s="4" t="s">
        <v>4</v>
      </c>
      <c r="G4" s="5" t="s">
        <v>91</v>
      </c>
      <c r="H4" s="9" t="s">
        <v>92</v>
      </c>
      <c r="I4" s="9" t="s">
        <v>126</v>
      </c>
      <c r="J4" s="4" t="s">
        <v>6</v>
      </c>
    </row>
    <row r="5" spans="1:10" ht="90">
      <c r="A5" s="29" t="s">
        <v>125</v>
      </c>
      <c r="B5" s="14">
        <v>13</v>
      </c>
      <c r="C5" s="14"/>
      <c r="D5" s="14"/>
      <c r="E5" s="14"/>
      <c r="F5" s="14"/>
      <c r="G5" s="15">
        <f>G6+G10</f>
        <v>50532833.350000001</v>
      </c>
      <c r="H5" s="15">
        <f>H6+H10</f>
        <v>57403229.859999992</v>
      </c>
      <c r="I5" s="15">
        <f>I6+I10</f>
        <v>26389935.66</v>
      </c>
      <c r="J5" s="16">
        <f>I5/H5*100</f>
        <v>45.972910800249537</v>
      </c>
    </row>
    <row r="6" spans="1:10" ht="36">
      <c r="A6" s="29" t="s">
        <v>26</v>
      </c>
      <c r="B6" s="17" t="s">
        <v>41</v>
      </c>
      <c r="C6" s="17" t="s">
        <v>53</v>
      </c>
      <c r="D6" s="13" t="s">
        <v>76</v>
      </c>
      <c r="E6" s="13"/>
      <c r="F6" s="13"/>
      <c r="G6" s="10">
        <v>94292.76</v>
      </c>
      <c r="H6" s="10">
        <v>94292.76</v>
      </c>
      <c r="I6" s="8">
        <f>I7</f>
        <v>49032.24</v>
      </c>
      <c r="J6" s="16">
        <f>I6/H6*100</f>
        <v>52.000005090528688</v>
      </c>
    </row>
    <row r="7" spans="1:10" ht="36">
      <c r="A7" s="29" t="s">
        <v>23</v>
      </c>
      <c r="B7" s="13" t="s">
        <v>41</v>
      </c>
      <c r="C7" s="13" t="s">
        <v>53</v>
      </c>
      <c r="D7" s="13" t="s">
        <v>68</v>
      </c>
      <c r="E7" s="13" t="s">
        <v>69</v>
      </c>
      <c r="F7" s="13"/>
      <c r="G7" s="10">
        <v>94292.76</v>
      </c>
      <c r="H7" s="10">
        <v>94292.76</v>
      </c>
      <c r="I7" s="8">
        <f>I8</f>
        <v>49032.24</v>
      </c>
      <c r="J7" s="16">
        <f t="shared" ref="J7:J34" si="0">I7/H7*100</f>
        <v>52.000005090528688</v>
      </c>
    </row>
    <row r="8" spans="1:10" ht="36">
      <c r="A8" s="29" t="s">
        <v>24</v>
      </c>
      <c r="B8" s="13" t="s">
        <v>41</v>
      </c>
      <c r="C8" s="13" t="s">
        <v>53</v>
      </c>
      <c r="D8" s="13" t="s">
        <v>68</v>
      </c>
      <c r="E8" s="13" t="s">
        <v>69</v>
      </c>
      <c r="F8" s="13" t="s">
        <v>54</v>
      </c>
      <c r="G8" s="10">
        <v>94292.76</v>
      </c>
      <c r="H8" s="10">
        <v>94292.76</v>
      </c>
      <c r="I8" s="8">
        <f>I9</f>
        <v>49032.24</v>
      </c>
      <c r="J8" s="16">
        <f>I8/H8*100</f>
        <v>52.000005090528688</v>
      </c>
    </row>
    <row r="9" spans="1:10" ht="36">
      <c r="A9" s="30" t="s">
        <v>25</v>
      </c>
      <c r="B9" s="13" t="s">
        <v>41</v>
      </c>
      <c r="C9" s="13" t="s">
        <v>53</v>
      </c>
      <c r="D9" s="13" t="s">
        <v>68</v>
      </c>
      <c r="E9" s="13" t="s">
        <v>69</v>
      </c>
      <c r="F9" s="13" t="s">
        <v>55</v>
      </c>
      <c r="G9" s="10">
        <v>94292.76</v>
      </c>
      <c r="H9" s="10">
        <v>94292.76</v>
      </c>
      <c r="I9" s="8">
        <v>49032.24</v>
      </c>
      <c r="J9" s="16">
        <f>I9/H9*100</f>
        <v>52.000005090528688</v>
      </c>
    </row>
    <row r="10" spans="1:10" ht="36">
      <c r="A10" s="29" t="s">
        <v>43</v>
      </c>
      <c r="B10" s="17" t="s">
        <v>41</v>
      </c>
      <c r="C10" s="17" t="s">
        <v>42</v>
      </c>
      <c r="D10" s="17"/>
      <c r="E10" s="17"/>
      <c r="F10" s="17"/>
      <c r="G10" s="11">
        <f>G11+G26+G31+G40+G95</f>
        <v>50438540.590000004</v>
      </c>
      <c r="H10" s="11">
        <f>H11+H26+H31+H40+H95+H100</f>
        <v>57308937.099999994</v>
      </c>
      <c r="I10" s="11">
        <f>I11+I26+I31+I40+I95+I100</f>
        <v>26340903.420000002</v>
      </c>
      <c r="J10" s="16">
        <f>I10/H10*100</f>
        <v>45.962994173207242</v>
      </c>
    </row>
    <row r="11" spans="1:10">
      <c r="A11" s="31" t="s">
        <v>77</v>
      </c>
      <c r="B11" s="13" t="s">
        <v>41</v>
      </c>
      <c r="C11" s="13" t="s">
        <v>42</v>
      </c>
      <c r="D11" s="13" t="s">
        <v>78</v>
      </c>
      <c r="E11" s="13"/>
      <c r="F11" s="13"/>
      <c r="G11" s="10">
        <f>G12+G16</f>
        <v>524200</v>
      </c>
      <c r="H11" s="10">
        <f>H12+H16</f>
        <v>1067103.45</v>
      </c>
      <c r="I11" s="8">
        <f>I12+I16</f>
        <v>74596.97</v>
      </c>
      <c r="J11" s="16">
        <f>I11/H11*100</f>
        <v>6.9906033946380743</v>
      </c>
    </row>
    <row r="12" spans="1:10" ht="93.75">
      <c r="A12" s="31" t="s">
        <v>95</v>
      </c>
      <c r="B12" s="13" t="s">
        <v>41</v>
      </c>
      <c r="C12" s="13" t="s">
        <v>42</v>
      </c>
      <c r="D12" s="13" t="s">
        <v>96</v>
      </c>
      <c r="E12" s="13"/>
      <c r="F12" s="13"/>
      <c r="G12" s="10">
        <f t="shared" ref="G12:I14" si="1">G13</f>
        <v>200</v>
      </c>
      <c r="H12" s="10">
        <f t="shared" si="1"/>
        <v>200</v>
      </c>
      <c r="I12" s="8">
        <f t="shared" si="1"/>
        <v>0</v>
      </c>
      <c r="J12" s="16">
        <f>I12/H12*100</f>
        <v>0</v>
      </c>
    </row>
    <row r="13" spans="1:10" ht="150">
      <c r="A13" s="24" t="s">
        <v>12</v>
      </c>
      <c r="B13" s="13" t="s">
        <v>41</v>
      </c>
      <c r="C13" s="13" t="s">
        <v>42</v>
      </c>
      <c r="D13" s="13" t="s">
        <v>96</v>
      </c>
      <c r="E13" s="13" t="s">
        <v>98</v>
      </c>
      <c r="F13" s="13"/>
      <c r="G13" s="10">
        <f t="shared" si="1"/>
        <v>200</v>
      </c>
      <c r="H13" s="10">
        <f t="shared" si="1"/>
        <v>200</v>
      </c>
      <c r="I13" s="8">
        <f t="shared" si="1"/>
        <v>0</v>
      </c>
      <c r="J13" s="16">
        <f t="shared" ref="J13:J15" si="2">I13/H13*100</f>
        <v>0</v>
      </c>
    </row>
    <row r="14" spans="1:10" ht="56.25">
      <c r="A14" s="24" t="s">
        <v>44</v>
      </c>
      <c r="B14" s="13" t="s">
        <v>41</v>
      </c>
      <c r="C14" s="13" t="s">
        <v>42</v>
      </c>
      <c r="D14" s="13" t="s">
        <v>96</v>
      </c>
      <c r="E14" s="13" t="s">
        <v>98</v>
      </c>
      <c r="F14" s="13"/>
      <c r="G14" s="10">
        <f t="shared" si="1"/>
        <v>200</v>
      </c>
      <c r="H14" s="10">
        <f t="shared" si="1"/>
        <v>200</v>
      </c>
      <c r="I14" s="8">
        <f t="shared" si="1"/>
        <v>0</v>
      </c>
      <c r="J14" s="16">
        <f t="shared" si="2"/>
        <v>0</v>
      </c>
    </row>
    <row r="15" spans="1:10" ht="56.25">
      <c r="A15" s="24" t="s">
        <v>45</v>
      </c>
      <c r="B15" s="13" t="s">
        <v>41</v>
      </c>
      <c r="C15" s="13" t="s">
        <v>42</v>
      </c>
      <c r="D15" s="13" t="s">
        <v>96</v>
      </c>
      <c r="E15" s="25" t="s">
        <v>97</v>
      </c>
      <c r="F15" s="13"/>
      <c r="G15" s="10">
        <v>200</v>
      </c>
      <c r="H15" s="10">
        <v>200</v>
      </c>
      <c r="I15" s="8">
        <v>0</v>
      </c>
      <c r="J15" s="16">
        <f t="shared" si="2"/>
        <v>0</v>
      </c>
    </row>
    <row r="16" spans="1:10">
      <c r="A16" s="31" t="s">
        <v>79</v>
      </c>
      <c r="B16" s="13" t="s">
        <v>41</v>
      </c>
      <c r="C16" s="13" t="s">
        <v>42</v>
      </c>
      <c r="D16" s="13" t="s">
        <v>30</v>
      </c>
      <c r="E16" s="13"/>
      <c r="F16" s="13"/>
      <c r="G16" s="10">
        <f>G17+G20+G23</f>
        <v>524000</v>
      </c>
      <c r="H16" s="10">
        <f>H17+H20+H23</f>
        <v>1066903.45</v>
      </c>
      <c r="I16" s="8">
        <f>I17+I20+I23</f>
        <v>74596.97</v>
      </c>
      <c r="J16" s="16">
        <f>I16/H16*100</f>
        <v>6.9919138418757578</v>
      </c>
    </row>
    <row r="17" spans="1:10" ht="56.25">
      <c r="A17" s="31" t="s">
        <v>13</v>
      </c>
      <c r="B17" s="13" t="s">
        <v>41</v>
      </c>
      <c r="C17" s="13" t="s">
        <v>42</v>
      </c>
      <c r="D17" s="13" t="s">
        <v>30</v>
      </c>
      <c r="E17" s="13" t="s">
        <v>93</v>
      </c>
      <c r="F17" s="13"/>
      <c r="G17" s="41">
        <f t="shared" ref="G17:I18" si="3">G18</f>
        <v>140000</v>
      </c>
      <c r="H17" s="41">
        <f t="shared" si="3"/>
        <v>680903.45</v>
      </c>
      <c r="I17" s="8">
        <f t="shared" si="3"/>
        <v>0</v>
      </c>
      <c r="J17" s="16">
        <f>I17/H17*100</f>
        <v>0</v>
      </c>
    </row>
    <row r="18" spans="1:10" ht="56.25">
      <c r="A18" s="31" t="s">
        <v>44</v>
      </c>
      <c r="B18" s="13" t="s">
        <v>41</v>
      </c>
      <c r="C18" s="13" t="s">
        <v>42</v>
      </c>
      <c r="D18" s="13" t="s">
        <v>30</v>
      </c>
      <c r="E18" s="13" t="s">
        <v>93</v>
      </c>
      <c r="F18" s="13" t="s">
        <v>39</v>
      </c>
      <c r="G18" s="10">
        <f t="shared" si="3"/>
        <v>140000</v>
      </c>
      <c r="H18" s="10">
        <f t="shared" si="3"/>
        <v>680903.45</v>
      </c>
      <c r="I18" s="8">
        <f t="shared" si="3"/>
        <v>0</v>
      </c>
      <c r="J18" s="16">
        <f t="shared" si="0"/>
        <v>0</v>
      </c>
    </row>
    <row r="19" spans="1:10" ht="56.25">
      <c r="A19" s="31" t="s">
        <v>45</v>
      </c>
      <c r="B19" s="13" t="s">
        <v>41</v>
      </c>
      <c r="C19" s="13" t="s">
        <v>42</v>
      </c>
      <c r="D19" s="13" t="s">
        <v>30</v>
      </c>
      <c r="E19" s="13" t="s">
        <v>93</v>
      </c>
      <c r="F19" s="13" t="s">
        <v>40</v>
      </c>
      <c r="G19" s="10">
        <v>140000</v>
      </c>
      <c r="H19" s="10">
        <v>680903.45</v>
      </c>
      <c r="I19" s="8">
        <v>0</v>
      </c>
      <c r="J19" s="16">
        <f>I19/H19*100</f>
        <v>0</v>
      </c>
    </row>
    <row r="20" spans="1:10" ht="37.5">
      <c r="A20" s="31" t="s">
        <v>9</v>
      </c>
      <c r="B20" s="13" t="s">
        <v>41</v>
      </c>
      <c r="C20" s="13" t="s">
        <v>42</v>
      </c>
      <c r="D20" s="13" t="s">
        <v>30</v>
      </c>
      <c r="E20" s="13" t="s">
        <v>94</v>
      </c>
      <c r="F20" s="13"/>
      <c r="G20" s="10">
        <v>9000</v>
      </c>
      <c r="H20" s="10">
        <f>H21</f>
        <v>11000</v>
      </c>
      <c r="I20" s="8">
        <f>I21</f>
        <v>11000</v>
      </c>
      <c r="J20" s="16">
        <f t="shared" si="0"/>
        <v>100</v>
      </c>
    </row>
    <row r="21" spans="1:10">
      <c r="A21" s="31" t="s">
        <v>10</v>
      </c>
      <c r="B21" s="13" t="s">
        <v>41</v>
      </c>
      <c r="C21" s="13" t="s">
        <v>42</v>
      </c>
      <c r="D21" s="13" t="s">
        <v>30</v>
      </c>
      <c r="E21" s="13" t="s">
        <v>94</v>
      </c>
      <c r="F21" s="13" t="s">
        <v>56</v>
      </c>
      <c r="G21" s="10">
        <v>9000</v>
      </c>
      <c r="H21" s="10">
        <f>H22</f>
        <v>11000</v>
      </c>
      <c r="I21" s="8">
        <f>I22</f>
        <v>11000</v>
      </c>
      <c r="J21" s="16">
        <f t="shared" si="0"/>
        <v>100</v>
      </c>
    </row>
    <row r="22" spans="1:10">
      <c r="A22" s="31" t="s">
        <v>11</v>
      </c>
      <c r="B22" s="13" t="s">
        <v>41</v>
      </c>
      <c r="C22" s="13" t="s">
        <v>42</v>
      </c>
      <c r="D22" s="13" t="s">
        <v>30</v>
      </c>
      <c r="E22" s="13" t="s">
        <v>94</v>
      </c>
      <c r="F22" s="13" t="s">
        <v>57</v>
      </c>
      <c r="G22" s="10">
        <v>9000</v>
      </c>
      <c r="H22" s="10">
        <v>11000</v>
      </c>
      <c r="I22" s="8">
        <v>11000</v>
      </c>
      <c r="J22" s="16">
        <f>I22/H22*100</f>
        <v>100</v>
      </c>
    </row>
    <row r="23" spans="1:10" ht="37.5">
      <c r="A23" s="32" t="s">
        <v>8</v>
      </c>
      <c r="B23" s="13" t="s">
        <v>41</v>
      </c>
      <c r="C23" s="13" t="s">
        <v>42</v>
      </c>
      <c r="D23" s="13" t="s">
        <v>30</v>
      </c>
      <c r="E23" s="13" t="s">
        <v>105</v>
      </c>
      <c r="F23" s="13"/>
      <c r="G23" s="10">
        <f t="shared" ref="G23:I24" si="4">G24</f>
        <v>375000</v>
      </c>
      <c r="H23" s="10">
        <f t="shared" si="4"/>
        <v>375000</v>
      </c>
      <c r="I23" s="8">
        <f t="shared" si="4"/>
        <v>63596.97</v>
      </c>
      <c r="J23" s="16">
        <f>I23/H23*100</f>
        <v>16.959192000000002</v>
      </c>
    </row>
    <row r="24" spans="1:10" ht="56.25">
      <c r="A24" s="31" t="s">
        <v>44</v>
      </c>
      <c r="B24" s="13" t="s">
        <v>41</v>
      </c>
      <c r="C24" s="13" t="s">
        <v>42</v>
      </c>
      <c r="D24" s="13" t="s">
        <v>30</v>
      </c>
      <c r="E24" s="13" t="s">
        <v>105</v>
      </c>
      <c r="F24" s="13" t="s">
        <v>39</v>
      </c>
      <c r="G24" s="10">
        <f t="shared" si="4"/>
        <v>375000</v>
      </c>
      <c r="H24" s="10">
        <f t="shared" si="4"/>
        <v>375000</v>
      </c>
      <c r="I24" s="8">
        <f t="shared" si="4"/>
        <v>63596.97</v>
      </c>
      <c r="J24" s="16">
        <f t="shared" si="0"/>
        <v>16.959192000000002</v>
      </c>
    </row>
    <row r="25" spans="1:10" ht="56.25">
      <c r="A25" s="31" t="s">
        <v>45</v>
      </c>
      <c r="B25" s="13" t="s">
        <v>41</v>
      </c>
      <c r="C25" s="13" t="s">
        <v>42</v>
      </c>
      <c r="D25" s="13" t="s">
        <v>30</v>
      </c>
      <c r="E25" s="13" t="s">
        <v>105</v>
      </c>
      <c r="F25" s="13" t="s">
        <v>40</v>
      </c>
      <c r="G25" s="10">
        <v>375000</v>
      </c>
      <c r="H25" s="10">
        <v>375000</v>
      </c>
      <c r="I25" s="8">
        <v>63596.97</v>
      </c>
      <c r="J25" s="16">
        <f>I25/H25*100</f>
        <v>16.959192000000002</v>
      </c>
    </row>
    <row r="26" spans="1:10" ht="57" thickBot="1">
      <c r="A26" s="26" t="s">
        <v>99</v>
      </c>
      <c r="B26" s="13" t="s">
        <v>41</v>
      </c>
      <c r="C26" s="13" t="s">
        <v>42</v>
      </c>
      <c r="D26" s="13" t="s">
        <v>103</v>
      </c>
      <c r="E26" s="13"/>
      <c r="F26" s="13"/>
      <c r="G26" s="10">
        <f t="shared" ref="G26:I29" si="5">G27</f>
        <v>0</v>
      </c>
      <c r="H26" s="10">
        <f t="shared" si="5"/>
        <v>20000</v>
      </c>
      <c r="I26" s="8">
        <f t="shared" si="5"/>
        <v>0</v>
      </c>
      <c r="J26" s="16">
        <f t="shared" ref="J26:J29" si="6">I26/H26*100</f>
        <v>0</v>
      </c>
    </row>
    <row r="27" spans="1:10" ht="19.5" thickBot="1">
      <c r="A27" s="27" t="s">
        <v>100</v>
      </c>
      <c r="B27" s="13" t="s">
        <v>41</v>
      </c>
      <c r="C27" s="13" t="s">
        <v>42</v>
      </c>
      <c r="D27" s="13" t="s">
        <v>102</v>
      </c>
      <c r="E27" s="13"/>
      <c r="F27" s="13"/>
      <c r="G27" s="10">
        <f t="shared" si="5"/>
        <v>0</v>
      </c>
      <c r="H27" s="10">
        <f t="shared" si="5"/>
        <v>20000</v>
      </c>
      <c r="I27" s="8">
        <f t="shared" si="5"/>
        <v>0</v>
      </c>
      <c r="J27" s="16">
        <f t="shared" si="6"/>
        <v>0</v>
      </c>
    </row>
    <row r="28" spans="1:10" ht="64.5" customHeight="1" thickBot="1">
      <c r="A28" s="28" t="s">
        <v>101</v>
      </c>
      <c r="B28" s="13" t="s">
        <v>41</v>
      </c>
      <c r="C28" s="13" t="s">
        <v>42</v>
      </c>
      <c r="D28" s="13" t="s">
        <v>102</v>
      </c>
      <c r="E28" s="13" t="s">
        <v>104</v>
      </c>
      <c r="F28" s="13"/>
      <c r="G28" s="10">
        <f t="shared" si="5"/>
        <v>0</v>
      </c>
      <c r="H28" s="10">
        <f t="shared" si="5"/>
        <v>20000</v>
      </c>
      <c r="I28" s="8">
        <f t="shared" si="5"/>
        <v>0</v>
      </c>
      <c r="J28" s="16">
        <f t="shared" si="6"/>
        <v>0</v>
      </c>
    </row>
    <row r="29" spans="1:10" ht="45.75" customHeight="1" thickBot="1">
      <c r="A29" s="28" t="s">
        <v>44</v>
      </c>
      <c r="B29" s="13" t="s">
        <v>41</v>
      </c>
      <c r="C29" s="13" t="s">
        <v>42</v>
      </c>
      <c r="D29" s="13" t="s">
        <v>102</v>
      </c>
      <c r="E29" s="13" t="s">
        <v>104</v>
      </c>
      <c r="F29" s="13" t="s">
        <v>39</v>
      </c>
      <c r="G29" s="10">
        <f t="shared" si="5"/>
        <v>0</v>
      </c>
      <c r="H29" s="10">
        <f t="shared" si="5"/>
        <v>20000</v>
      </c>
      <c r="I29" s="8">
        <f t="shared" si="5"/>
        <v>0</v>
      </c>
      <c r="J29" s="16">
        <f t="shared" si="6"/>
        <v>0</v>
      </c>
    </row>
    <row r="30" spans="1:10" ht="57" thickBot="1">
      <c r="A30" s="28" t="s">
        <v>45</v>
      </c>
      <c r="B30" s="13" t="s">
        <v>41</v>
      </c>
      <c r="C30" s="13" t="s">
        <v>42</v>
      </c>
      <c r="D30" s="13" t="s">
        <v>102</v>
      </c>
      <c r="E30" s="13" t="s">
        <v>104</v>
      </c>
      <c r="F30" s="13" t="s">
        <v>40</v>
      </c>
      <c r="G30" s="10">
        <v>0</v>
      </c>
      <c r="H30" s="10">
        <v>20000</v>
      </c>
      <c r="I30" s="8">
        <v>0</v>
      </c>
      <c r="J30" s="16">
        <f>I30/H30*100</f>
        <v>0</v>
      </c>
    </row>
    <row r="31" spans="1:10">
      <c r="A31" s="31" t="s">
        <v>82</v>
      </c>
      <c r="B31" s="13" t="s">
        <v>41</v>
      </c>
      <c r="C31" s="13" t="s">
        <v>42</v>
      </c>
      <c r="D31" s="13" t="s">
        <v>80</v>
      </c>
      <c r="E31" s="13"/>
      <c r="F31" s="13"/>
      <c r="G31" s="10">
        <f>G32+G36</f>
        <v>21973200</v>
      </c>
      <c r="H31" s="10">
        <f>H32+H36</f>
        <v>17055742.649999999</v>
      </c>
      <c r="I31" s="8">
        <f>I32+I36</f>
        <v>4021641.38</v>
      </c>
      <c r="J31" s="16">
        <f>I31/H31*100</f>
        <v>23.579397640594678</v>
      </c>
    </row>
    <row r="32" spans="1:10">
      <c r="A32" s="31" t="s">
        <v>81</v>
      </c>
      <c r="B32" s="13" t="s">
        <v>41</v>
      </c>
      <c r="C32" s="13" t="s">
        <v>42</v>
      </c>
      <c r="D32" s="13" t="s">
        <v>31</v>
      </c>
      <c r="E32" s="13"/>
      <c r="F32" s="13"/>
      <c r="G32" s="10">
        <f>G33</f>
        <v>500000</v>
      </c>
      <c r="H32" s="10">
        <f>H33</f>
        <v>500000</v>
      </c>
      <c r="I32" s="8">
        <f>I33</f>
        <v>208333.35</v>
      </c>
      <c r="J32" s="16">
        <f>I32/H32*100</f>
        <v>41.666670000000003</v>
      </c>
    </row>
    <row r="33" spans="1:10" ht="112.5">
      <c r="A33" s="31" t="s">
        <v>14</v>
      </c>
      <c r="B33" s="13" t="s">
        <v>41</v>
      </c>
      <c r="C33" s="13" t="s">
        <v>42</v>
      </c>
      <c r="D33" s="13" t="s">
        <v>31</v>
      </c>
      <c r="E33" s="13" t="s">
        <v>107</v>
      </c>
      <c r="F33" s="13"/>
      <c r="G33" s="10">
        <v>500000</v>
      </c>
      <c r="H33" s="10">
        <v>500000</v>
      </c>
      <c r="I33" s="8">
        <f>I34</f>
        <v>208333.35</v>
      </c>
      <c r="J33" s="16">
        <f>I33/H33*100</f>
        <v>41.666670000000003</v>
      </c>
    </row>
    <row r="34" spans="1:10">
      <c r="A34" s="31" t="s">
        <v>10</v>
      </c>
      <c r="B34" s="13" t="s">
        <v>41</v>
      </c>
      <c r="C34" s="13" t="s">
        <v>42</v>
      </c>
      <c r="D34" s="13" t="s">
        <v>31</v>
      </c>
      <c r="E34" s="13" t="s">
        <v>107</v>
      </c>
      <c r="F34" s="13" t="s">
        <v>56</v>
      </c>
      <c r="G34" s="10">
        <v>500000</v>
      </c>
      <c r="H34" s="10">
        <v>500000</v>
      </c>
      <c r="I34" s="8">
        <f>I35</f>
        <v>208333.35</v>
      </c>
      <c r="J34" s="16">
        <f t="shared" si="0"/>
        <v>41.666670000000003</v>
      </c>
    </row>
    <row r="35" spans="1:10" ht="93.75">
      <c r="A35" s="31" t="s">
        <v>46</v>
      </c>
      <c r="B35" s="13" t="s">
        <v>41</v>
      </c>
      <c r="C35" s="13" t="s">
        <v>42</v>
      </c>
      <c r="D35" s="13" t="s">
        <v>31</v>
      </c>
      <c r="E35" s="13" t="s">
        <v>107</v>
      </c>
      <c r="F35" s="13" t="s">
        <v>58</v>
      </c>
      <c r="G35" s="10">
        <v>500000</v>
      </c>
      <c r="H35" s="10">
        <v>500000</v>
      </c>
      <c r="I35" s="8">
        <v>208333.35</v>
      </c>
      <c r="J35" s="16">
        <f t="shared" ref="J35:J36" si="7">I35/H35*100</f>
        <v>41.666670000000003</v>
      </c>
    </row>
    <row r="36" spans="1:10">
      <c r="A36" s="31" t="s">
        <v>83</v>
      </c>
      <c r="B36" s="13" t="s">
        <v>41</v>
      </c>
      <c r="C36" s="13" t="s">
        <v>42</v>
      </c>
      <c r="D36" s="13" t="s">
        <v>32</v>
      </c>
      <c r="E36" s="13"/>
      <c r="F36" s="13"/>
      <c r="G36" s="10">
        <f t="shared" ref="G36:I38" si="8">G37</f>
        <v>21473200</v>
      </c>
      <c r="H36" s="10">
        <f t="shared" si="8"/>
        <v>16555742.65</v>
      </c>
      <c r="I36" s="8">
        <f t="shared" si="8"/>
        <v>3813308.03</v>
      </c>
      <c r="J36" s="16">
        <f t="shared" si="7"/>
        <v>23.033143910339774</v>
      </c>
    </row>
    <row r="37" spans="1:10" ht="131.25">
      <c r="A37" s="31" t="s">
        <v>15</v>
      </c>
      <c r="B37" s="13" t="s">
        <v>41</v>
      </c>
      <c r="C37" s="13" t="s">
        <v>42</v>
      </c>
      <c r="D37" s="13" t="s">
        <v>32</v>
      </c>
      <c r="E37" s="13" t="s">
        <v>108</v>
      </c>
      <c r="F37" s="13"/>
      <c r="G37" s="10">
        <f t="shared" si="8"/>
        <v>21473200</v>
      </c>
      <c r="H37" s="10">
        <f t="shared" si="8"/>
        <v>16555742.65</v>
      </c>
      <c r="I37" s="8">
        <f t="shared" si="8"/>
        <v>3813308.03</v>
      </c>
      <c r="J37" s="16">
        <f>I37/H37*100</f>
        <v>23.033143910339774</v>
      </c>
    </row>
    <row r="38" spans="1:10">
      <c r="A38" s="31" t="s">
        <v>16</v>
      </c>
      <c r="B38" s="13" t="s">
        <v>41</v>
      </c>
      <c r="C38" s="13" t="s">
        <v>42</v>
      </c>
      <c r="D38" s="13" t="s">
        <v>32</v>
      </c>
      <c r="E38" s="13" t="s">
        <v>108</v>
      </c>
      <c r="F38" s="13" t="s">
        <v>59</v>
      </c>
      <c r="G38" s="10">
        <f t="shared" si="8"/>
        <v>21473200</v>
      </c>
      <c r="H38" s="10">
        <f t="shared" si="8"/>
        <v>16555742.65</v>
      </c>
      <c r="I38" s="8">
        <f t="shared" si="8"/>
        <v>3813308.03</v>
      </c>
      <c r="J38" s="16">
        <f t="shared" ref="J38:J72" si="9">I38/H38*100</f>
        <v>23.033143910339774</v>
      </c>
    </row>
    <row r="39" spans="1:10">
      <c r="A39" s="31" t="s">
        <v>17</v>
      </c>
      <c r="B39" s="13" t="s">
        <v>41</v>
      </c>
      <c r="C39" s="13" t="s">
        <v>42</v>
      </c>
      <c r="D39" s="13" t="s">
        <v>32</v>
      </c>
      <c r="E39" s="13" t="s">
        <v>108</v>
      </c>
      <c r="F39" s="13" t="s">
        <v>60</v>
      </c>
      <c r="G39" s="10">
        <v>21473200</v>
      </c>
      <c r="H39" s="10">
        <v>16555742.65</v>
      </c>
      <c r="I39" s="42">
        <v>3813308.03</v>
      </c>
      <c r="J39" s="16">
        <f>I39/H39*100</f>
        <v>23.033143910339774</v>
      </c>
    </row>
    <row r="40" spans="1:10" s="6" customFormat="1">
      <c r="A40" s="33" t="s">
        <v>84</v>
      </c>
      <c r="B40" s="12" t="s">
        <v>41</v>
      </c>
      <c r="C40" s="12" t="s">
        <v>42</v>
      </c>
      <c r="D40" s="12" t="s">
        <v>85</v>
      </c>
      <c r="E40" s="13"/>
      <c r="F40" s="13"/>
      <c r="G40" s="10">
        <f>G41+G60+G67</f>
        <v>27722311.949999999</v>
      </c>
      <c r="H40" s="10">
        <f>H41+H60+H67</f>
        <v>38347262.359999999</v>
      </c>
      <c r="I40" s="11">
        <f>I41+I60+I67</f>
        <v>21530874.109999999</v>
      </c>
      <c r="J40" s="16">
        <f t="shared" ref="J40:J41" si="10">I40/H40*100</f>
        <v>56.147095737553457</v>
      </c>
    </row>
    <row r="41" spans="1:10" s="6" customFormat="1">
      <c r="A41" s="33" t="s">
        <v>86</v>
      </c>
      <c r="B41" s="12" t="s">
        <v>41</v>
      </c>
      <c r="C41" s="12" t="s">
        <v>42</v>
      </c>
      <c r="D41" s="13" t="s">
        <v>33</v>
      </c>
      <c r="E41" s="13"/>
      <c r="F41" s="13"/>
      <c r="G41" s="10">
        <f>G42+G48+G51+G57</f>
        <v>190825.44</v>
      </c>
      <c r="H41" s="10">
        <f>H42+H45+H48+H51++H57+H54</f>
        <v>2090419.4400000002</v>
      </c>
      <c r="I41" s="11">
        <f>I42+I45+I48+I51+I57+I54</f>
        <v>1980162.79</v>
      </c>
      <c r="J41" s="16">
        <f t="shared" si="10"/>
        <v>94.72562071083685</v>
      </c>
    </row>
    <row r="42" spans="1:10" s="6" customFormat="1" ht="93.75">
      <c r="A42" s="31" t="s">
        <v>18</v>
      </c>
      <c r="B42" s="13" t="s">
        <v>41</v>
      </c>
      <c r="C42" s="13" t="s">
        <v>42</v>
      </c>
      <c r="D42" s="13" t="s">
        <v>33</v>
      </c>
      <c r="E42" s="13" t="s">
        <v>109</v>
      </c>
      <c r="F42" s="13"/>
      <c r="G42" s="10">
        <v>190825.44</v>
      </c>
      <c r="H42" s="10">
        <f>H43</f>
        <v>190755.15</v>
      </c>
      <c r="I42" s="8">
        <f>I43</f>
        <v>81790.47</v>
      </c>
      <c r="J42" s="16">
        <f>I42/H42*100</f>
        <v>42.877201480536705</v>
      </c>
    </row>
    <row r="43" spans="1:10" s="6" customFormat="1" ht="56.25">
      <c r="A43" s="31" t="s">
        <v>44</v>
      </c>
      <c r="B43" s="13" t="s">
        <v>41</v>
      </c>
      <c r="C43" s="13" t="s">
        <v>42</v>
      </c>
      <c r="D43" s="13" t="s">
        <v>33</v>
      </c>
      <c r="E43" s="13" t="s">
        <v>109</v>
      </c>
      <c r="F43" s="13" t="s">
        <v>39</v>
      </c>
      <c r="G43" s="10">
        <v>190825.44</v>
      </c>
      <c r="H43" s="10">
        <f>H44</f>
        <v>190755.15</v>
      </c>
      <c r="I43" s="8">
        <f>I44</f>
        <v>81790.47</v>
      </c>
      <c r="J43" s="16">
        <f t="shared" ref="J43" si="11">I43/H43*100</f>
        <v>42.877201480536705</v>
      </c>
    </row>
    <row r="44" spans="1:10" s="6" customFormat="1" ht="57" thickBot="1">
      <c r="A44" s="34" t="s">
        <v>45</v>
      </c>
      <c r="B44" s="18" t="s">
        <v>41</v>
      </c>
      <c r="C44" s="18" t="s">
        <v>42</v>
      </c>
      <c r="D44" s="19" t="s">
        <v>33</v>
      </c>
      <c r="E44" s="13" t="s">
        <v>109</v>
      </c>
      <c r="F44" s="13" t="s">
        <v>40</v>
      </c>
      <c r="G44" s="20">
        <v>190825.44</v>
      </c>
      <c r="H44" s="10">
        <v>190755.15</v>
      </c>
      <c r="I44" s="8">
        <v>81790.47</v>
      </c>
      <c r="J44" s="16">
        <f>I44/H44*100</f>
        <v>42.877201480536705</v>
      </c>
    </row>
    <row r="45" spans="1:10" s="6" customFormat="1" ht="94.5" thickBot="1">
      <c r="A45" s="43" t="s">
        <v>18</v>
      </c>
      <c r="B45" s="18" t="s">
        <v>41</v>
      </c>
      <c r="C45" s="18" t="s">
        <v>42</v>
      </c>
      <c r="D45" s="19" t="s">
        <v>33</v>
      </c>
      <c r="E45" s="13" t="s">
        <v>109</v>
      </c>
      <c r="F45" s="13"/>
      <c r="G45" s="10">
        <f t="shared" ref="G45:G47" si="12">G46</f>
        <v>0</v>
      </c>
      <c r="H45" s="10">
        <f>H46</f>
        <v>70.290000000000006</v>
      </c>
      <c r="I45" s="8">
        <f>I46</f>
        <v>70.290000000000006</v>
      </c>
      <c r="J45" s="16">
        <f t="shared" ref="J45:J47" si="13">I45/H45*100</f>
        <v>100</v>
      </c>
    </row>
    <row r="46" spans="1:10" s="6" customFormat="1" ht="19.5" thickBot="1">
      <c r="A46" s="28" t="s">
        <v>10</v>
      </c>
      <c r="B46" s="18" t="s">
        <v>41</v>
      </c>
      <c r="C46" s="18" t="s">
        <v>42</v>
      </c>
      <c r="D46" s="19" t="s">
        <v>33</v>
      </c>
      <c r="E46" s="13" t="s">
        <v>109</v>
      </c>
      <c r="F46" s="13" t="s">
        <v>56</v>
      </c>
      <c r="G46" s="10">
        <f t="shared" si="12"/>
        <v>0</v>
      </c>
      <c r="H46" s="10">
        <f>H47</f>
        <v>70.290000000000006</v>
      </c>
      <c r="I46" s="8">
        <f>I47</f>
        <v>70.290000000000006</v>
      </c>
      <c r="J46" s="16">
        <f t="shared" si="13"/>
        <v>100</v>
      </c>
    </row>
    <row r="47" spans="1:10" s="6" customFormat="1" ht="19.5" thickBot="1">
      <c r="A47" s="28" t="s">
        <v>11</v>
      </c>
      <c r="B47" s="18" t="s">
        <v>41</v>
      </c>
      <c r="C47" s="18" t="s">
        <v>42</v>
      </c>
      <c r="D47" s="19" t="s">
        <v>33</v>
      </c>
      <c r="E47" s="13" t="s">
        <v>109</v>
      </c>
      <c r="F47" s="13" t="s">
        <v>57</v>
      </c>
      <c r="G47" s="10">
        <f t="shared" si="12"/>
        <v>0</v>
      </c>
      <c r="H47" s="10">
        <v>70.290000000000006</v>
      </c>
      <c r="I47" s="11">
        <v>70.290000000000006</v>
      </c>
      <c r="J47" s="16">
        <f t="shared" si="13"/>
        <v>100</v>
      </c>
    </row>
    <row r="48" spans="1:10" s="6" customFormat="1" ht="173.25" customHeight="1">
      <c r="A48" s="35" t="s">
        <v>48</v>
      </c>
      <c r="B48" s="13" t="s">
        <v>41</v>
      </c>
      <c r="C48" s="13" t="s">
        <v>42</v>
      </c>
      <c r="D48" s="13" t="s">
        <v>33</v>
      </c>
      <c r="E48" s="13" t="s">
        <v>110</v>
      </c>
      <c r="F48" s="13"/>
      <c r="G48" s="10">
        <f t="shared" ref="G48:I49" si="14">G49</f>
        <v>0</v>
      </c>
      <c r="H48" s="10">
        <f t="shared" si="14"/>
        <v>732188.61</v>
      </c>
      <c r="I48" s="42">
        <f t="shared" si="14"/>
        <v>732188.61</v>
      </c>
      <c r="J48" s="16">
        <f t="shared" ref="J48:J49" si="15">I48/H48*100</f>
        <v>100</v>
      </c>
    </row>
    <row r="49" spans="1:10" s="6" customFormat="1">
      <c r="A49" s="31" t="s">
        <v>10</v>
      </c>
      <c r="B49" s="13" t="s">
        <v>41</v>
      </c>
      <c r="C49" s="13" t="s">
        <v>42</v>
      </c>
      <c r="D49" s="13" t="s">
        <v>33</v>
      </c>
      <c r="E49" s="13" t="s">
        <v>110</v>
      </c>
      <c r="F49" s="13" t="s">
        <v>56</v>
      </c>
      <c r="G49" s="10">
        <f t="shared" si="14"/>
        <v>0</v>
      </c>
      <c r="H49" s="10">
        <f t="shared" si="14"/>
        <v>732188.61</v>
      </c>
      <c r="I49" s="42">
        <f t="shared" si="14"/>
        <v>732188.61</v>
      </c>
      <c r="J49" s="16">
        <f t="shared" si="15"/>
        <v>100</v>
      </c>
    </row>
    <row r="50" spans="1:10" s="6" customFormat="1">
      <c r="A50" s="31" t="s">
        <v>11</v>
      </c>
      <c r="B50" s="13" t="s">
        <v>41</v>
      </c>
      <c r="C50" s="13" t="s">
        <v>42</v>
      </c>
      <c r="D50" s="13" t="s">
        <v>33</v>
      </c>
      <c r="E50" s="13" t="s">
        <v>110</v>
      </c>
      <c r="F50" s="13" t="s">
        <v>57</v>
      </c>
      <c r="G50" s="10">
        <v>0</v>
      </c>
      <c r="H50" s="10">
        <v>732188.61</v>
      </c>
      <c r="I50" s="11">
        <v>732188.61</v>
      </c>
      <c r="J50" s="16">
        <f>I50/H50*100</f>
        <v>100</v>
      </c>
    </row>
    <row r="51" spans="1:10" ht="177" customHeight="1">
      <c r="A51" s="35" t="s">
        <v>49</v>
      </c>
      <c r="B51" s="13" t="s">
        <v>41</v>
      </c>
      <c r="C51" s="13" t="s">
        <v>42</v>
      </c>
      <c r="D51" s="13" t="s">
        <v>33</v>
      </c>
      <c r="E51" s="13" t="s">
        <v>111</v>
      </c>
      <c r="F51" s="13"/>
      <c r="G51" s="10">
        <f t="shared" ref="G51:I52" si="16">G52</f>
        <v>0</v>
      </c>
      <c r="H51" s="10">
        <f t="shared" si="16"/>
        <v>7395.84</v>
      </c>
      <c r="I51" s="42">
        <f t="shared" si="16"/>
        <v>7395.84</v>
      </c>
      <c r="J51" s="16">
        <f>I51/H51*100</f>
        <v>100</v>
      </c>
    </row>
    <row r="52" spans="1:10">
      <c r="A52" s="31" t="s">
        <v>10</v>
      </c>
      <c r="B52" s="13" t="s">
        <v>41</v>
      </c>
      <c r="C52" s="13" t="s">
        <v>42</v>
      </c>
      <c r="D52" s="13" t="s">
        <v>33</v>
      </c>
      <c r="E52" s="13" t="s">
        <v>111</v>
      </c>
      <c r="F52" s="13" t="s">
        <v>56</v>
      </c>
      <c r="G52" s="10">
        <f t="shared" si="16"/>
        <v>0</v>
      </c>
      <c r="H52" s="10">
        <f t="shared" si="16"/>
        <v>7395.84</v>
      </c>
      <c r="I52" s="42">
        <f t="shared" si="16"/>
        <v>7395.84</v>
      </c>
      <c r="J52" s="16">
        <f t="shared" ref="J52:J56" si="17">I52/H52*100</f>
        <v>100</v>
      </c>
    </row>
    <row r="53" spans="1:10" ht="19.5" thickBot="1">
      <c r="A53" s="31" t="s">
        <v>11</v>
      </c>
      <c r="B53" s="13" t="s">
        <v>41</v>
      </c>
      <c r="C53" s="13" t="s">
        <v>42</v>
      </c>
      <c r="D53" s="13" t="s">
        <v>33</v>
      </c>
      <c r="E53" s="13" t="s">
        <v>111</v>
      </c>
      <c r="F53" s="13" t="s">
        <v>57</v>
      </c>
      <c r="G53" s="10">
        <v>0</v>
      </c>
      <c r="H53" s="10">
        <v>7395.84</v>
      </c>
      <c r="I53" s="11">
        <v>7395.84</v>
      </c>
      <c r="J53" s="16">
        <f t="shared" si="17"/>
        <v>100</v>
      </c>
    </row>
    <row r="54" spans="1:10" ht="132" thickBot="1">
      <c r="A54" s="44" t="s">
        <v>127</v>
      </c>
      <c r="B54" s="13" t="s">
        <v>41</v>
      </c>
      <c r="C54" s="13" t="s">
        <v>42</v>
      </c>
      <c r="D54" s="13" t="s">
        <v>33</v>
      </c>
      <c r="E54" s="46" t="s">
        <v>128</v>
      </c>
      <c r="F54" s="21"/>
      <c r="G54" s="10">
        <v>0</v>
      </c>
      <c r="H54" s="23">
        <f>H55</f>
        <v>141415.54999999999</v>
      </c>
      <c r="I54" s="48">
        <f>I55</f>
        <v>141415.54999999999</v>
      </c>
      <c r="J54" s="16">
        <f t="shared" si="17"/>
        <v>100</v>
      </c>
    </row>
    <row r="55" spans="1:10" ht="19.5" thickBot="1">
      <c r="A55" s="45" t="s">
        <v>10</v>
      </c>
      <c r="B55" s="13" t="s">
        <v>41</v>
      </c>
      <c r="C55" s="13" t="s">
        <v>42</v>
      </c>
      <c r="D55" s="13" t="s">
        <v>33</v>
      </c>
      <c r="E55" s="46" t="s">
        <v>128</v>
      </c>
      <c r="F55" s="21" t="s">
        <v>56</v>
      </c>
      <c r="G55" s="10">
        <v>0</v>
      </c>
      <c r="H55" s="23">
        <f>H56</f>
        <v>141415.54999999999</v>
      </c>
      <c r="I55" s="48">
        <f>I56</f>
        <v>141415.54999999999</v>
      </c>
      <c r="J55" s="16">
        <f t="shared" si="17"/>
        <v>100</v>
      </c>
    </row>
    <row r="56" spans="1:10" ht="19.5" thickBot="1">
      <c r="A56" s="45" t="s">
        <v>11</v>
      </c>
      <c r="B56" s="13" t="s">
        <v>41</v>
      </c>
      <c r="C56" s="13" t="s">
        <v>42</v>
      </c>
      <c r="D56" s="13" t="s">
        <v>33</v>
      </c>
      <c r="E56" s="46" t="s">
        <v>128</v>
      </c>
      <c r="F56" s="21" t="s">
        <v>57</v>
      </c>
      <c r="G56" s="10">
        <v>0</v>
      </c>
      <c r="H56" s="47">
        <v>141415.54999999999</v>
      </c>
      <c r="I56" s="49">
        <v>141415.54999999999</v>
      </c>
      <c r="J56" s="16">
        <f t="shared" si="17"/>
        <v>100</v>
      </c>
    </row>
    <row r="57" spans="1:10" s="7" customFormat="1" ht="37.5">
      <c r="A57" s="36" t="s">
        <v>71</v>
      </c>
      <c r="B57" s="12" t="s">
        <v>41</v>
      </c>
      <c r="C57" s="12" t="s">
        <v>42</v>
      </c>
      <c r="D57" s="12" t="s">
        <v>33</v>
      </c>
      <c r="E57" s="21" t="s">
        <v>112</v>
      </c>
      <c r="F57" s="21"/>
      <c r="G57" s="10">
        <v>0</v>
      </c>
      <c r="H57" s="10">
        <f>H58</f>
        <v>1018594</v>
      </c>
      <c r="I57" s="42">
        <f>I58</f>
        <v>1017302.03</v>
      </c>
      <c r="J57" s="16">
        <f t="shared" si="9"/>
        <v>99.873161436254293</v>
      </c>
    </row>
    <row r="58" spans="1:10" s="7" customFormat="1" ht="56.25">
      <c r="A58" s="33" t="s">
        <v>44</v>
      </c>
      <c r="B58" s="12" t="s">
        <v>41</v>
      </c>
      <c r="C58" s="12" t="s">
        <v>42</v>
      </c>
      <c r="D58" s="12" t="s">
        <v>33</v>
      </c>
      <c r="E58" s="13" t="s">
        <v>112</v>
      </c>
      <c r="F58" s="13" t="s">
        <v>39</v>
      </c>
      <c r="G58" s="10">
        <v>0</v>
      </c>
      <c r="H58" s="10">
        <f>H59</f>
        <v>1018594</v>
      </c>
      <c r="I58" s="42">
        <f>I59</f>
        <v>1017302.03</v>
      </c>
      <c r="J58" s="16">
        <f t="shared" si="9"/>
        <v>99.873161436254293</v>
      </c>
    </row>
    <row r="59" spans="1:10" s="7" customFormat="1" ht="56.25">
      <c r="A59" s="33" t="s">
        <v>45</v>
      </c>
      <c r="B59" s="12" t="s">
        <v>41</v>
      </c>
      <c r="C59" s="12" t="s">
        <v>42</v>
      </c>
      <c r="D59" s="12" t="s">
        <v>33</v>
      </c>
      <c r="E59" s="13" t="s">
        <v>112</v>
      </c>
      <c r="F59" s="13" t="s">
        <v>40</v>
      </c>
      <c r="G59" s="10">
        <v>0</v>
      </c>
      <c r="H59" s="10">
        <v>1018594</v>
      </c>
      <c r="I59" s="42">
        <v>1017302.03</v>
      </c>
      <c r="J59" s="16">
        <f>I59/H59*100</f>
        <v>99.873161436254293</v>
      </c>
    </row>
    <row r="60" spans="1:10" s="6" customFormat="1">
      <c r="A60" s="33" t="s">
        <v>87</v>
      </c>
      <c r="B60" s="12" t="s">
        <v>41</v>
      </c>
      <c r="C60" s="12" t="s">
        <v>42</v>
      </c>
      <c r="D60" s="13" t="s">
        <v>34</v>
      </c>
      <c r="E60" s="13"/>
      <c r="F60" s="13"/>
      <c r="G60" s="10">
        <f>G61+G64</f>
        <v>9799622.5200000014</v>
      </c>
      <c r="H60" s="10">
        <f>H61+H64</f>
        <v>11659360.32</v>
      </c>
      <c r="I60" s="11">
        <f>I61+I64</f>
        <v>3613223.46</v>
      </c>
      <c r="J60" s="16">
        <f>I60/H60*100</f>
        <v>30.989894478190376</v>
      </c>
    </row>
    <row r="61" spans="1:10" ht="125.25" customHeight="1">
      <c r="A61" s="31" t="s">
        <v>19</v>
      </c>
      <c r="B61" s="13" t="s">
        <v>41</v>
      </c>
      <c r="C61" s="13" t="s">
        <v>42</v>
      </c>
      <c r="D61" s="13" t="s">
        <v>34</v>
      </c>
      <c r="E61" s="13" t="s">
        <v>113</v>
      </c>
      <c r="F61" s="13"/>
      <c r="G61" s="10">
        <f t="shared" ref="G61:I62" si="18">G62</f>
        <v>9028569.8900000006</v>
      </c>
      <c r="H61" s="10">
        <f t="shared" si="18"/>
        <v>10888307.689999999</v>
      </c>
      <c r="I61" s="8">
        <f t="shared" si="18"/>
        <v>2842170.83</v>
      </c>
      <c r="J61" s="16">
        <f>I61/H61*100</f>
        <v>26.102962103195303</v>
      </c>
    </row>
    <row r="62" spans="1:10">
      <c r="A62" s="31" t="s">
        <v>16</v>
      </c>
      <c r="B62" s="13" t="s">
        <v>41</v>
      </c>
      <c r="C62" s="13" t="s">
        <v>42</v>
      </c>
      <c r="D62" s="13" t="s">
        <v>34</v>
      </c>
      <c r="E62" s="13" t="s">
        <v>113</v>
      </c>
      <c r="F62" s="13" t="s">
        <v>59</v>
      </c>
      <c r="G62" s="10">
        <f t="shared" si="18"/>
        <v>9028569.8900000006</v>
      </c>
      <c r="H62" s="10">
        <f t="shared" si="18"/>
        <v>10888307.689999999</v>
      </c>
      <c r="I62" s="8">
        <f t="shared" si="18"/>
        <v>2842170.83</v>
      </c>
      <c r="J62" s="16">
        <f t="shared" ref="J62" si="19">I62/H62*100</f>
        <v>26.102962103195303</v>
      </c>
    </row>
    <row r="63" spans="1:10">
      <c r="A63" s="31" t="s">
        <v>17</v>
      </c>
      <c r="B63" s="13" t="s">
        <v>41</v>
      </c>
      <c r="C63" s="13" t="s">
        <v>42</v>
      </c>
      <c r="D63" s="13" t="s">
        <v>34</v>
      </c>
      <c r="E63" s="13" t="s">
        <v>113</v>
      </c>
      <c r="F63" s="13" t="s">
        <v>60</v>
      </c>
      <c r="G63" s="10">
        <v>9028569.8900000006</v>
      </c>
      <c r="H63" s="10">
        <v>10888307.689999999</v>
      </c>
      <c r="I63" s="8">
        <v>2842170.83</v>
      </c>
      <c r="J63" s="16">
        <f>I63/H63*100</f>
        <v>26.102962103195303</v>
      </c>
    </row>
    <row r="64" spans="1:10" ht="135" customHeight="1">
      <c r="A64" s="37" t="s">
        <v>106</v>
      </c>
      <c r="B64" s="13" t="s">
        <v>41</v>
      </c>
      <c r="C64" s="13" t="s">
        <v>42</v>
      </c>
      <c r="D64" s="13" t="s">
        <v>34</v>
      </c>
      <c r="E64" s="13" t="s">
        <v>114</v>
      </c>
      <c r="F64" s="13"/>
      <c r="G64" s="10">
        <f t="shared" ref="G64:I65" si="20">G65</f>
        <v>771052.63</v>
      </c>
      <c r="H64" s="10">
        <f t="shared" si="20"/>
        <v>771052.63</v>
      </c>
      <c r="I64" s="8">
        <f t="shared" si="20"/>
        <v>771052.63</v>
      </c>
      <c r="J64" s="16">
        <f>I64/H64*100</f>
        <v>100</v>
      </c>
    </row>
    <row r="65" spans="1:10">
      <c r="A65" s="31" t="s">
        <v>16</v>
      </c>
      <c r="B65" s="13" t="s">
        <v>41</v>
      </c>
      <c r="C65" s="13" t="s">
        <v>42</v>
      </c>
      <c r="D65" s="13" t="s">
        <v>34</v>
      </c>
      <c r="E65" s="13" t="s">
        <v>114</v>
      </c>
      <c r="F65" s="13" t="s">
        <v>59</v>
      </c>
      <c r="G65" s="10">
        <f t="shared" si="20"/>
        <v>771052.63</v>
      </c>
      <c r="H65" s="10">
        <f t="shared" si="20"/>
        <v>771052.63</v>
      </c>
      <c r="I65" s="8">
        <f t="shared" si="20"/>
        <v>771052.63</v>
      </c>
      <c r="J65" s="16">
        <f t="shared" ref="J65" si="21">I65/H65*100</f>
        <v>100</v>
      </c>
    </row>
    <row r="66" spans="1:10">
      <c r="A66" s="31" t="s">
        <v>17</v>
      </c>
      <c r="B66" s="13" t="s">
        <v>41</v>
      </c>
      <c r="C66" s="13" t="s">
        <v>42</v>
      </c>
      <c r="D66" s="13" t="s">
        <v>34</v>
      </c>
      <c r="E66" s="13" t="s">
        <v>114</v>
      </c>
      <c r="F66" s="13" t="s">
        <v>60</v>
      </c>
      <c r="G66" s="10">
        <v>771052.63</v>
      </c>
      <c r="H66" s="10">
        <v>771052.63</v>
      </c>
      <c r="I66" s="11">
        <v>771052.63</v>
      </c>
      <c r="J66" s="16">
        <f>I66/H66*100</f>
        <v>100</v>
      </c>
    </row>
    <row r="67" spans="1:10" s="6" customFormat="1">
      <c r="A67" s="33" t="s">
        <v>88</v>
      </c>
      <c r="B67" s="12" t="s">
        <v>41</v>
      </c>
      <c r="C67" s="12" t="s">
        <v>42</v>
      </c>
      <c r="D67" s="13" t="s">
        <v>35</v>
      </c>
      <c r="E67" s="13"/>
      <c r="F67" s="13"/>
      <c r="G67" s="10">
        <f>G68+G71+G74+G77+G80+G83+G86+G89+G92</f>
        <v>17731863.989999998</v>
      </c>
      <c r="H67" s="10">
        <f>H68+H71+H74+H77+H80+H83+H86+H89+H92</f>
        <v>24597482.600000001</v>
      </c>
      <c r="I67" s="11">
        <f>I68+I71+I74+I77+I80+I83+I86+I89+I92</f>
        <v>15937487.860000001</v>
      </c>
      <c r="J67" s="16">
        <f>I67/H67*100</f>
        <v>64.793166516967077</v>
      </c>
    </row>
    <row r="68" spans="1:10" ht="131.25">
      <c r="A68" s="37" t="s">
        <v>75</v>
      </c>
      <c r="B68" s="13" t="s">
        <v>41</v>
      </c>
      <c r="C68" s="13" t="s">
        <v>42</v>
      </c>
      <c r="D68" s="13" t="s">
        <v>35</v>
      </c>
      <c r="E68" s="13" t="s">
        <v>115</v>
      </c>
      <c r="F68" s="13"/>
      <c r="G68" s="10">
        <v>200000</v>
      </c>
      <c r="H68" s="10">
        <v>200000</v>
      </c>
      <c r="I68" s="8">
        <f>I69</f>
        <v>0</v>
      </c>
      <c r="J68" s="16">
        <f>I68/H68*100</f>
        <v>0</v>
      </c>
    </row>
    <row r="69" spans="1:10">
      <c r="A69" s="31" t="s">
        <v>16</v>
      </c>
      <c r="B69" s="13" t="s">
        <v>41</v>
      </c>
      <c r="C69" s="13" t="s">
        <v>42</v>
      </c>
      <c r="D69" s="13" t="s">
        <v>35</v>
      </c>
      <c r="E69" s="13" t="s">
        <v>115</v>
      </c>
      <c r="F69" s="13" t="s">
        <v>59</v>
      </c>
      <c r="G69" s="10">
        <v>200000</v>
      </c>
      <c r="H69" s="10">
        <v>200000</v>
      </c>
      <c r="I69" s="8">
        <f>I70</f>
        <v>0</v>
      </c>
      <c r="J69" s="16">
        <f t="shared" ref="J69" si="22">I69/H69*100</f>
        <v>0</v>
      </c>
    </row>
    <row r="70" spans="1:10">
      <c r="A70" s="31" t="s">
        <v>17</v>
      </c>
      <c r="B70" s="13" t="s">
        <v>41</v>
      </c>
      <c r="C70" s="13" t="s">
        <v>42</v>
      </c>
      <c r="D70" s="13" t="s">
        <v>35</v>
      </c>
      <c r="E70" s="13" t="s">
        <v>115</v>
      </c>
      <c r="F70" s="13" t="s">
        <v>60</v>
      </c>
      <c r="G70" s="10">
        <v>200000</v>
      </c>
      <c r="H70" s="10">
        <v>200000</v>
      </c>
      <c r="I70" s="8">
        <v>0</v>
      </c>
      <c r="J70" s="16">
        <f>I70/H70*100</f>
        <v>0</v>
      </c>
    </row>
    <row r="71" spans="1:10" ht="93.75">
      <c r="A71" s="31" t="s">
        <v>21</v>
      </c>
      <c r="B71" s="13" t="s">
        <v>41</v>
      </c>
      <c r="C71" s="13" t="s">
        <v>42</v>
      </c>
      <c r="D71" s="13" t="s">
        <v>35</v>
      </c>
      <c r="E71" s="13" t="s">
        <v>116</v>
      </c>
      <c r="F71" s="13"/>
      <c r="G71" s="10">
        <f t="shared" ref="G71:I72" si="23">G72</f>
        <v>4688000</v>
      </c>
      <c r="H71" s="10">
        <f t="shared" si="23"/>
        <v>4688000</v>
      </c>
      <c r="I71" s="8">
        <f t="shared" si="23"/>
        <v>2340000</v>
      </c>
      <c r="J71" s="16">
        <f>I71/H71*100</f>
        <v>49.914675767918091</v>
      </c>
    </row>
    <row r="72" spans="1:10">
      <c r="A72" s="31" t="s">
        <v>16</v>
      </c>
      <c r="B72" s="13" t="s">
        <v>41</v>
      </c>
      <c r="C72" s="13" t="s">
        <v>42</v>
      </c>
      <c r="D72" s="13" t="s">
        <v>35</v>
      </c>
      <c r="E72" s="13" t="s">
        <v>116</v>
      </c>
      <c r="F72" s="13" t="s">
        <v>59</v>
      </c>
      <c r="G72" s="10">
        <f t="shared" si="23"/>
        <v>4688000</v>
      </c>
      <c r="H72" s="10">
        <f t="shared" si="23"/>
        <v>4688000</v>
      </c>
      <c r="I72" s="8">
        <f t="shared" si="23"/>
        <v>2340000</v>
      </c>
      <c r="J72" s="16">
        <f t="shared" si="9"/>
        <v>49.914675767918091</v>
      </c>
    </row>
    <row r="73" spans="1:10">
      <c r="A73" s="31" t="s">
        <v>17</v>
      </c>
      <c r="B73" s="13" t="s">
        <v>41</v>
      </c>
      <c r="C73" s="13" t="s">
        <v>42</v>
      </c>
      <c r="D73" s="13" t="s">
        <v>35</v>
      </c>
      <c r="E73" s="13" t="s">
        <v>116</v>
      </c>
      <c r="F73" s="13" t="s">
        <v>60</v>
      </c>
      <c r="G73" s="10">
        <v>4688000</v>
      </c>
      <c r="H73" s="10">
        <v>4688000</v>
      </c>
      <c r="I73" s="8">
        <v>2340000</v>
      </c>
      <c r="J73" s="16">
        <f t="shared" ref="J73:J85" si="24">I73/H73*100</f>
        <v>49.914675767918091</v>
      </c>
    </row>
    <row r="74" spans="1:10" ht="105.75" customHeight="1">
      <c r="A74" s="31" t="s">
        <v>21</v>
      </c>
      <c r="B74" s="13" t="s">
        <v>41</v>
      </c>
      <c r="C74" s="13" t="s">
        <v>42</v>
      </c>
      <c r="D74" s="13" t="s">
        <v>35</v>
      </c>
      <c r="E74" s="13" t="s">
        <v>117</v>
      </c>
      <c r="F74" s="13"/>
      <c r="G74" s="10">
        <f t="shared" ref="G74:I75" si="25">G75</f>
        <v>1783576.79</v>
      </c>
      <c r="H74" s="10">
        <f t="shared" si="25"/>
        <v>5183576.79</v>
      </c>
      <c r="I74" s="8">
        <f t="shared" si="25"/>
        <v>3048900.26</v>
      </c>
      <c r="J74" s="16">
        <f>I74/H74*100</f>
        <v>58.818464228828368</v>
      </c>
    </row>
    <row r="75" spans="1:10">
      <c r="A75" s="31" t="s">
        <v>16</v>
      </c>
      <c r="B75" s="13" t="s">
        <v>41</v>
      </c>
      <c r="C75" s="13" t="s">
        <v>42</v>
      </c>
      <c r="D75" s="13" t="s">
        <v>35</v>
      </c>
      <c r="E75" s="13" t="s">
        <v>117</v>
      </c>
      <c r="F75" s="13" t="s">
        <v>59</v>
      </c>
      <c r="G75" s="10">
        <f t="shared" si="25"/>
        <v>1783576.79</v>
      </c>
      <c r="H75" s="10">
        <f t="shared" si="25"/>
        <v>5183576.79</v>
      </c>
      <c r="I75" s="8">
        <f t="shared" si="25"/>
        <v>3048900.26</v>
      </c>
      <c r="J75" s="16">
        <f t="shared" si="24"/>
        <v>58.818464228828368</v>
      </c>
    </row>
    <row r="76" spans="1:10">
      <c r="A76" s="31" t="s">
        <v>17</v>
      </c>
      <c r="B76" s="13" t="s">
        <v>41</v>
      </c>
      <c r="C76" s="13" t="s">
        <v>42</v>
      </c>
      <c r="D76" s="13" t="s">
        <v>35</v>
      </c>
      <c r="E76" s="13" t="s">
        <v>117</v>
      </c>
      <c r="F76" s="13" t="s">
        <v>60</v>
      </c>
      <c r="G76" s="10">
        <v>1783576.79</v>
      </c>
      <c r="H76" s="10">
        <v>5183576.79</v>
      </c>
      <c r="I76" s="8">
        <v>3048900.26</v>
      </c>
      <c r="J76" s="16">
        <f t="shared" si="24"/>
        <v>58.818464228828368</v>
      </c>
    </row>
    <row r="77" spans="1:10" ht="93.75">
      <c r="A77" s="31" t="s">
        <v>21</v>
      </c>
      <c r="B77" s="13" t="s">
        <v>41</v>
      </c>
      <c r="C77" s="13" t="s">
        <v>42</v>
      </c>
      <c r="D77" s="13" t="s">
        <v>35</v>
      </c>
      <c r="E77" s="13" t="s">
        <v>118</v>
      </c>
      <c r="F77" s="13"/>
      <c r="G77" s="10">
        <f t="shared" ref="G77:I78" si="26">G78</f>
        <v>600000</v>
      </c>
      <c r="H77" s="10">
        <f t="shared" si="26"/>
        <v>600000</v>
      </c>
      <c r="I77" s="8">
        <f t="shared" si="26"/>
        <v>196465.2</v>
      </c>
      <c r="J77" s="16">
        <f>I77/H77*100</f>
        <v>32.744199999999999</v>
      </c>
    </row>
    <row r="78" spans="1:10">
      <c r="A78" s="31" t="s">
        <v>16</v>
      </c>
      <c r="B78" s="13" t="s">
        <v>41</v>
      </c>
      <c r="C78" s="13" t="s">
        <v>42</v>
      </c>
      <c r="D78" s="13" t="s">
        <v>35</v>
      </c>
      <c r="E78" s="13" t="s">
        <v>118</v>
      </c>
      <c r="F78" s="13" t="s">
        <v>59</v>
      </c>
      <c r="G78" s="10">
        <f t="shared" si="26"/>
        <v>600000</v>
      </c>
      <c r="H78" s="10">
        <f t="shared" si="26"/>
        <v>600000</v>
      </c>
      <c r="I78" s="8">
        <f t="shared" si="26"/>
        <v>196465.2</v>
      </c>
      <c r="J78" s="16">
        <f t="shared" si="24"/>
        <v>32.744199999999999</v>
      </c>
    </row>
    <row r="79" spans="1:10">
      <c r="A79" s="31" t="s">
        <v>17</v>
      </c>
      <c r="B79" s="13" t="s">
        <v>41</v>
      </c>
      <c r="C79" s="13" t="s">
        <v>42</v>
      </c>
      <c r="D79" s="13" t="s">
        <v>35</v>
      </c>
      <c r="E79" s="13" t="s">
        <v>118</v>
      </c>
      <c r="F79" s="13" t="s">
        <v>60</v>
      </c>
      <c r="G79" s="10">
        <v>600000</v>
      </c>
      <c r="H79" s="10">
        <v>600000</v>
      </c>
      <c r="I79" s="8">
        <v>196465.2</v>
      </c>
      <c r="J79" s="16">
        <f t="shared" si="24"/>
        <v>32.744199999999999</v>
      </c>
    </row>
    <row r="80" spans="1:10" ht="93.75">
      <c r="A80" s="31" t="s">
        <v>21</v>
      </c>
      <c r="B80" s="13" t="s">
        <v>41</v>
      </c>
      <c r="C80" s="13" t="s">
        <v>42</v>
      </c>
      <c r="D80" s="13" t="s">
        <v>35</v>
      </c>
      <c r="E80" s="13" t="s">
        <v>119</v>
      </c>
      <c r="F80" s="13"/>
      <c r="G80" s="10">
        <f t="shared" ref="G80:I81" si="27">G81</f>
        <v>2400000</v>
      </c>
      <c r="H80" s="10">
        <f t="shared" si="27"/>
        <v>3990572.81</v>
      </c>
      <c r="I80" s="8">
        <f t="shared" si="27"/>
        <v>2279679.36</v>
      </c>
      <c r="J80" s="16">
        <f>I80/H80*100</f>
        <v>57.12661987490462</v>
      </c>
    </row>
    <row r="81" spans="1:10">
      <c r="A81" s="31" t="s">
        <v>16</v>
      </c>
      <c r="B81" s="13" t="s">
        <v>41</v>
      </c>
      <c r="C81" s="13" t="s">
        <v>42</v>
      </c>
      <c r="D81" s="13" t="s">
        <v>35</v>
      </c>
      <c r="E81" s="13" t="s">
        <v>119</v>
      </c>
      <c r="F81" s="13" t="s">
        <v>59</v>
      </c>
      <c r="G81" s="10">
        <f t="shared" si="27"/>
        <v>2400000</v>
      </c>
      <c r="H81" s="10">
        <f t="shared" si="27"/>
        <v>3990572.81</v>
      </c>
      <c r="I81" s="8">
        <f t="shared" si="27"/>
        <v>2279679.36</v>
      </c>
      <c r="J81" s="16">
        <f t="shared" si="24"/>
        <v>57.12661987490462</v>
      </c>
    </row>
    <row r="82" spans="1:10">
      <c r="A82" s="31" t="s">
        <v>17</v>
      </c>
      <c r="B82" s="13" t="s">
        <v>41</v>
      </c>
      <c r="C82" s="13" t="s">
        <v>42</v>
      </c>
      <c r="D82" s="13" t="s">
        <v>35</v>
      </c>
      <c r="E82" s="13" t="s">
        <v>119</v>
      </c>
      <c r="F82" s="13" t="s">
        <v>60</v>
      </c>
      <c r="G82" s="10">
        <v>2400000</v>
      </c>
      <c r="H82" s="10">
        <v>3990572.81</v>
      </c>
      <c r="I82" s="8">
        <v>2279679.36</v>
      </c>
      <c r="J82" s="16">
        <f t="shared" si="24"/>
        <v>57.12661987490462</v>
      </c>
    </row>
    <row r="83" spans="1:10" ht="37.5">
      <c r="A83" s="31" t="s">
        <v>47</v>
      </c>
      <c r="B83" s="13" t="s">
        <v>41</v>
      </c>
      <c r="C83" s="13" t="s">
        <v>42</v>
      </c>
      <c r="D83" s="13" t="s">
        <v>35</v>
      </c>
      <c r="E83" s="13" t="s">
        <v>120</v>
      </c>
      <c r="F83" s="13"/>
      <c r="G83" s="10">
        <f t="shared" ref="G83:I84" si="28">G84</f>
        <v>6374287.2000000002</v>
      </c>
      <c r="H83" s="10">
        <f t="shared" si="28"/>
        <v>8456310</v>
      </c>
      <c r="I83" s="8">
        <f t="shared" si="28"/>
        <v>7796579.7999999998</v>
      </c>
      <c r="J83" s="16">
        <f t="shared" si="24"/>
        <v>92.198367846022677</v>
      </c>
    </row>
    <row r="84" spans="1:10" ht="56.25">
      <c r="A84" s="31" t="s">
        <v>44</v>
      </c>
      <c r="B84" s="13" t="s">
        <v>41</v>
      </c>
      <c r="C84" s="13" t="s">
        <v>42</v>
      </c>
      <c r="D84" s="13" t="s">
        <v>35</v>
      </c>
      <c r="E84" s="13" t="s">
        <v>120</v>
      </c>
      <c r="F84" s="13" t="s">
        <v>39</v>
      </c>
      <c r="G84" s="10">
        <f t="shared" si="28"/>
        <v>6374287.2000000002</v>
      </c>
      <c r="H84" s="10">
        <f t="shared" si="28"/>
        <v>8456310</v>
      </c>
      <c r="I84" s="8">
        <f t="shared" si="28"/>
        <v>7796579.7999999998</v>
      </c>
      <c r="J84" s="16">
        <f t="shared" si="24"/>
        <v>92.198367846022677</v>
      </c>
    </row>
    <row r="85" spans="1:10" ht="56.25">
      <c r="A85" s="31" t="s">
        <v>45</v>
      </c>
      <c r="B85" s="13" t="s">
        <v>41</v>
      </c>
      <c r="C85" s="13" t="s">
        <v>42</v>
      </c>
      <c r="D85" s="13" t="s">
        <v>35</v>
      </c>
      <c r="E85" s="13" t="s">
        <v>120</v>
      </c>
      <c r="F85" s="13" t="s">
        <v>40</v>
      </c>
      <c r="G85" s="10">
        <v>6374287.2000000002</v>
      </c>
      <c r="H85" s="10">
        <v>8456310</v>
      </c>
      <c r="I85" s="8">
        <v>7796579.7999999998</v>
      </c>
      <c r="J85" s="16">
        <f t="shared" si="24"/>
        <v>92.198367846022677</v>
      </c>
    </row>
    <row r="86" spans="1:10" ht="112.5">
      <c r="A86" s="31" t="s">
        <v>22</v>
      </c>
      <c r="B86" s="13" t="s">
        <v>41</v>
      </c>
      <c r="C86" s="13" t="s">
        <v>42</v>
      </c>
      <c r="D86" s="13" t="s">
        <v>35</v>
      </c>
      <c r="E86" s="13" t="s">
        <v>121</v>
      </c>
      <c r="F86" s="13"/>
      <c r="G86" s="10">
        <f t="shared" ref="G86:I87" si="29">G87</f>
        <v>350000</v>
      </c>
      <c r="H86" s="10">
        <f t="shared" si="29"/>
        <v>350000</v>
      </c>
      <c r="I86" s="8">
        <f t="shared" si="29"/>
        <v>133902.24</v>
      </c>
      <c r="J86" s="16">
        <f>I86/H86*100</f>
        <v>38.25778285714285</v>
      </c>
    </row>
    <row r="87" spans="1:10">
      <c r="A87" s="38" t="s">
        <v>16</v>
      </c>
      <c r="B87" s="13" t="s">
        <v>41</v>
      </c>
      <c r="C87" s="13" t="s">
        <v>42</v>
      </c>
      <c r="D87" s="13" t="s">
        <v>35</v>
      </c>
      <c r="E87" s="13" t="s">
        <v>121</v>
      </c>
      <c r="F87" s="13" t="s">
        <v>59</v>
      </c>
      <c r="G87" s="10">
        <f t="shared" si="29"/>
        <v>350000</v>
      </c>
      <c r="H87" s="10">
        <f t="shared" si="29"/>
        <v>350000</v>
      </c>
      <c r="I87" s="8">
        <f t="shared" si="29"/>
        <v>133902.24</v>
      </c>
      <c r="J87" s="16">
        <f t="shared" ref="J87:J98" si="30">I87/H87*100</f>
        <v>38.25778285714285</v>
      </c>
    </row>
    <row r="88" spans="1:10">
      <c r="A88" s="38" t="s">
        <v>17</v>
      </c>
      <c r="B88" s="13" t="s">
        <v>41</v>
      </c>
      <c r="C88" s="13" t="s">
        <v>42</v>
      </c>
      <c r="D88" s="13" t="s">
        <v>35</v>
      </c>
      <c r="E88" s="13" t="s">
        <v>121</v>
      </c>
      <c r="F88" s="13" t="s">
        <v>60</v>
      </c>
      <c r="G88" s="10">
        <v>350000</v>
      </c>
      <c r="H88" s="10">
        <v>350000</v>
      </c>
      <c r="I88" s="8">
        <v>133902.24</v>
      </c>
      <c r="J88" s="16">
        <f>I88/H88*100</f>
        <v>38.25778285714285</v>
      </c>
    </row>
    <row r="89" spans="1:10" ht="56.25">
      <c r="A89" s="38" t="s">
        <v>72</v>
      </c>
      <c r="B89" s="13" t="s">
        <v>41</v>
      </c>
      <c r="C89" s="13" t="s">
        <v>42</v>
      </c>
      <c r="D89" s="13" t="s">
        <v>35</v>
      </c>
      <c r="E89" s="13" t="s">
        <v>122</v>
      </c>
      <c r="F89" s="13"/>
      <c r="G89" s="10">
        <v>0</v>
      </c>
      <c r="H89" s="10">
        <f>H90</f>
        <v>150000</v>
      </c>
      <c r="I89" s="8">
        <v>0</v>
      </c>
      <c r="J89" s="16">
        <f t="shared" ref="J89:J91" si="31">I89/H89*100</f>
        <v>0</v>
      </c>
    </row>
    <row r="90" spans="1:10" ht="37.5">
      <c r="A90" s="38" t="s">
        <v>73</v>
      </c>
      <c r="B90" s="13" t="s">
        <v>41</v>
      </c>
      <c r="C90" s="13" t="s">
        <v>42</v>
      </c>
      <c r="D90" s="13" t="s">
        <v>35</v>
      </c>
      <c r="E90" s="13" t="s">
        <v>122</v>
      </c>
      <c r="F90" s="13" t="s">
        <v>39</v>
      </c>
      <c r="G90" s="10">
        <v>0</v>
      </c>
      <c r="H90" s="10">
        <f>H91</f>
        <v>150000</v>
      </c>
      <c r="I90" s="8">
        <v>0</v>
      </c>
      <c r="J90" s="16">
        <f t="shared" si="31"/>
        <v>0</v>
      </c>
    </row>
    <row r="91" spans="1:10" ht="56.25">
      <c r="A91" s="38" t="s">
        <v>74</v>
      </c>
      <c r="B91" s="13" t="s">
        <v>41</v>
      </c>
      <c r="C91" s="13" t="s">
        <v>42</v>
      </c>
      <c r="D91" s="13" t="s">
        <v>35</v>
      </c>
      <c r="E91" s="13" t="s">
        <v>122</v>
      </c>
      <c r="F91" s="13" t="s">
        <v>40</v>
      </c>
      <c r="G91" s="10">
        <v>0</v>
      </c>
      <c r="H91" s="10">
        <v>150000</v>
      </c>
      <c r="I91" s="8">
        <v>0</v>
      </c>
      <c r="J91" s="16">
        <f t="shared" si="31"/>
        <v>0</v>
      </c>
    </row>
    <row r="92" spans="1:10">
      <c r="A92" s="33" t="s">
        <v>20</v>
      </c>
      <c r="B92" s="12" t="s">
        <v>41</v>
      </c>
      <c r="C92" s="12" t="s">
        <v>42</v>
      </c>
      <c r="D92" s="12" t="s">
        <v>35</v>
      </c>
      <c r="E92" s="13" t="s">
        <v>70</v>
      </c>
      <c r="F92" s="13"/>
      <c r="G92" s="10">
        <f t="shared" ref="G92:I93" si="32">G93</f>
        <v>1336000</v>
      </c>
      <c r="H92" s="10">
        <f t="shared" si="32"/>
        <v>979023</v>
      </c>
      <c r="I92" s="8">
        <f t="shared" si="32"/>
        <v>141961</v>
      </c>
      <c r="J92" s="16">
        <f t="shared" ref="J92:J93" si="33">I92/H92*100</f>
        <v>14.500272210152366</v>
      </c>
    </row>
    <row r="93" spans="1:10" ht="56.25">
      <c r="A93" s="33" t="s">
        <v>44</v>
      </c>
      <c r="B93" s="12" t="s">
        <v>41</v>
      </c>
      <c r="C93" s="12" t="s">
        <v>42</v>
      </c>
      <c r="D93" s="12" t="s">
        <v>35</v>
      </c>
      <c r="E93" s="13" t="s">
        <v>123</v>
      </c>
      <c r="F93" s="13" t="s">
        <v>39</v>
      </c>
      <c r="G93" s="10">
        <f t="shared" si="32"/>
        <v>1336000</v>
      </c>
      <c r="H93" s="10">
        <f t="shared" si="32"/>
        <v>979023</v>
      </c>
      <c r="I93" s="8">
        <f t="shared" si="32"/>
        <v>141961</v>
      </c>
      <c r="J93" s="16">
        <f t="shared" si="33"/>
        <v>14.500272210152366</v>
      </c>
    </row>
    <row r="94" spans="1:10" ht="56.25">
      <c r="A94" s="33" t="s">
        <v>45</v>
      </c>
      <c r="B94" s="12" t="s">
        <v>41</v>
      </c>
      <c r="C94" s="12" t="s">
        <v>42</v>
      </c>
      <c r="D94" s="12" t="s">
        <v>35</v>
      </c>
      <c r="E94" s="13" t="s">
        <v>123</v>
      </c>
      <c r="F94" s="13" t="s">
        <v>40</v>
      </c>
      <c r="G94" s="10">
        <v>1336000</v>
      </c>
      <c r="H94" s="10">
        <v>979023</v>
      </c>
      <c r="I94" s="8">
        <v>141961</v>
      </c>
      <c r="J94" s="16">
        <f>I94/H94*100</f>
        <v>14.500272210152366</v>
      </c>
    </row>
    <row r="95" spans="1:10">
      <c r="A95" s="38" t="s">
        <v>89</v>
      </c>
      <c r="B95" s="13" t="s">
        <v>41</v>
      </c>
      <c r="C95" s="13" t="s">
        <v>42</v>
      </c>
      <c r="D95" s="13" t="s">
        <v>76</v>
      </c>
      <c r="E95" s="13"/>
      <c r="F95" s="22"/>
      <c r="G95" s="10">
        <f>G96</f>
        <v>218828.64</v>
      </c>
      <c r="H95" s="10">
        <f>H96</f>
        <v>218828.64</v>
      </c>
      <c r="I95" s="11">
        <f>I96</f>
        <v>113790.96</v>
      </c>
      <c r="J95" s="16">
        <f t="shared" ref="J95" si="34">I95/H95*100</f>
        <v>52.000030708960225</v>
      </c>
    </row>
    <row r="96" spans="1:10">
      <c r="A96" s="38" t="s">
        <v>90</v>
      </c>
      <c r="B96" s="13" t="s">
        <v>41</v>
      </c>
      <c r="C96" s="13" t="s">
        <v>42</v>
      </c>
      <c r="D96" s="13" t="s">
        <v>68</v>
      </c>
      <c r="E96" s="13"/>
      <c r="F96" s="22"/>
      <c r="G96" s="10">
        <f>G97</f>
        <v>218828.64</v>
      </c>
      <c r="H96" s="10">
        <f t="shared" ref="H96" si="35">H97</f>
        <v>218828.64</v>
      </c>
      <c r="I96" s="11">
        <v>113790.96</v>
      </c>
      <c r="J96" s="16">
        <f t="shared" ref="J96" si="36">I96/H96*100</f>
        <v>52.000030708960225</v>
      </c>
    </row>
    <row r="97" spans="1:10" ht="37.5">
      <c r="A97" s="38" t="s">
        <v>23</v>
      </c>
      <c r="B97" s="13" t="s">
        <v>41</v>
      </c>
      <c r="C97" s="13" t="s">
        <v>42</v>
      </c>
      <c r="D97" s="13" t="s">
        <v>68</v>
      </c>
      <c r="E97" s="13" t="s">
        <v>124</v>
      </c>
      <c r="F97" s="22"/>
      <c r="G97" s="10">
        <v>218828.64</v>
      </c>
      <c r="H97" s="10">
        <v>218828.64</v>
      </c>
      <c r="I97" s="8">
        <f>I98</f>
        <v>113790.96</v>
      </c>
      <c r="J97" s="16">
        <f>I97/H97*100</f>
        <v>52.000030708960225</v>
      </c>
    </row>
    <row r="98" spans="1:10" ht="37.5">
      <c r="A98" s="31" t="s">
        <v>24</v>
      </c>
      <c r="B98" s="13" t="s">
        <v>41</v>
      </c>
      <c r="C98" s="13" t="s">
        <v>42</v>
      </c>
      <c r="D98" s="13" t="s">
        <v>68</v>
      </c>
      <c r="E98" s="13" t="s">
        <v>124</v>
      </c>
      <c r="F98" s="13" t="s">
        <v>54</v>
      </c>
      <c r="G98" s="10">
        <v>218828.64</v>
      </c>
      <c r="H98" s="10">
        <v>218828.64</v>
      </c>
      <c r="I98" s="8">
        <f>I99</f>
        <v>113790.96</v>
      </c>
      <c r="J98" s="16">
        <f t="shared" si="30"/>
        <v>52.000030708960225</v>
      </c>
    </row>
    <row r="99" spans="1:10" ht="38.25" thickBot="1">
      <c r="A99" s="31" t="s">
        <v>25</v>
      </c>
      <c r="B99" s="13" t="s">
        <v>41</v>
      </c>
      <c r="C99" s="13" t="s">
        <v>42</v>
      </c>
      <c r="D99" s="13" t="s">
        <v>68</v>
      </c>
      <c r="E99" s="13" t="s">
        <v>124</v>
      </c>
      <c r="F99" s="13" t="s">
        <v>55</v>
      </c>
      <c r="G99" s="10">
        <v>218828.64</v>
      </c>
      <c r="H99" s="10">
        <v>218828.64</v>
      </c>
      <c r="I99" s="8">
        <v>113790.96</v>
      </c>
      <c r="J99" s="16">
        <f>I99/H99*100</f>
        <v>52.000030708960225</v>
      </c>
    </row>
    <row r="100" spans="1:10" ht="57" thickBot="1">
      <c r="A100" s="43" t="s">
        <v>129</v>
      </c>
      <c r="B100" s="13" t="s">
        <v>41</v>
      </c>
      <c r="C100" s="13" t="s">
        <v>42</v>
      </c>
      <c r="D100" s="13" t="s">
        <v>132</v>
      </c>
      <c r="E100" s="50"/>
      <c r="F100" s="13"/>
      <c r="G100" s="51">
        <v>0</v>
      </c>
      <c r="H100" s="51">
        <f t="shared" ref="H100:I103" si="37">H101</f>
        <v>600000</v>
      </c>
      <c r="I100" s="52">
        <f t="shared" si="37"/>
        <v>600000</v>
      </c>
      <c r="J100" s="16">
        <f t="shared" ref="J100:J104" si="38">I100/H100*100</f>
        <v>100</v>
      </c>
    </row>
    <row r="101" spans="1:10" ht="38.25" thickBot="1">
      <c r="A101" s="28" t="s">
        <v>130</v>
      </c>
      <c r="B101" s="13" t="s">
        <v>41</v>
      </c>
      <c r="C101" s="13" t="s">
        <v>42</v>
      </c>
      <c r="D101" s="13" t="s">
        <v>133</v>
      </c>
      <c r="E101" s="50"/>
      <c r="F101" s="13"/>
      <c r="G101" s="51">
        <v>0</v>
      </c>
      <c r="H101" s="51">
        <f t="shared" si="37"/>
        <v>600000</v>
      </c>
      <c r="I101" s="52">
        <f t="shared" si="37"/>
        <v>600000</v>
      </c>
      <c r="J101" s="16">
        <f t="shared" si="38"/>
        <v>100</v>
      </c>
    </row>
    <row r="102" spans="1:10" ht="57" thickBot="1">
      <c r="A102" s="28" t="s">
        <v>131</v>
      </c>
      <c r="B102" s="13" t="s">
        <v>41</v>
      </c>
      <c r="C102" s="13" t="s">
        <v>42</v>
      </c>
      <c r="D102" s="13" t="s">
        <v>133</v>
      </c>
      <c r="E102" s="50" t="s">
        <v>134</v>
      </c>
      <c r="F102" s="13"/>
      <c r="G102" s="51">
        <v>0</v>
      </c>
      <c r="H102" s="51">
        <f t="shared" si="37"/>
        <v>600000</v>
      </c>
      <c r="I102" s="52">
        <f t="shared" si="37"/>
        <v>600000</v>
      </c>
      <c r="J102" s="16">
        <f t="shared" si="38"/>
        <v>100</v>
      </c>
    </row>
    <row r="103" spans="1:10" ht="19.5" thickBot="1">
      <c r="A103" s="28" t="s">
        <v>16</v>
      </c>
      <c r="B103" s="13" t="s">
        <v>41</v>
      </c>
      <c r="C103" s="13" t="s">
        <v>42</v>
      </c>
      <c r="D103" s="13" t="s">
        <v>133</v>
      </c>
      <c r="E103" s="50" t="s">
        <v>134</v>
      </c>
      <c r="F103" s="13" t="s">
        <v>59</v>
      </c>
      <c r="G103" s="51">
        <v>0</v>
      </c>
      <c r="H103" s="51">
        <f t="shared" si="37"/>
        <v>600000</v>
      </c>
      <c r="I103" s="52">
        <f t="shared" si="37"/>
        <v>600000</v>
      </c>
      <c r="J103" s="16">
        <f t="shared" si="38"/>
        <v>100</v>
      </c>
    </row>
    <row r="104" spans="1:10" ht="19.5" thickBot="1">
      <c r="A104" s="28" t="s">
        <v>17</v>
      </c>
      <c r="B104" s="13" t="s">
        <v>41</v>
      </c>
      <c r="C104" s="13" t="s">
        <v>42</v>
      </c>
      <c r="D104" s="13" t="s">
        <v>133</v>
      </c>
      <c r="E104" s="50" t="s">
        <v>134</v>
      </c>
      <c r="F104" s="13" t="s">
        <v>60</v>
      </c>
      <c r="G104" s="51">
        <v>0</v>
      </c>
      <c r="H104" s="51">
        <v>600000</v>
      </c>
      <c r="I104" s="52">
        <v>600000</v>
      </c>
      <c r="J104" s="16">
        <f t="shared" si="38"/>
        <v>100</v>
      </c>
    </row>
    <row r="105" spans="1:10">
      <c r="A105" s="29" t="s">
        <v>50</v>
      </c>
      <c r="B105" s="17" t="s">
        <v>61</v>
      </c>
      <c r="C105" s="17"/>
      <c r="D105" s="17"/>
      <c r="E105" s="17"/>
      <c r="F105" s="17"/>
      <c r="G105" s="11">
        <f>G106+G112</f>
        <v>1184841.3900000001</v>
      </c>
      <c r="H105" s="11">
        <f>H106+H112</f>
        <v>1184841.3900000001</v>
      </c>
      <c r="I105" s="11">
        <f>I106+I112</f>
        <v>449000.45999999996</v>
      </c>
      <c r="J105" s="16">
        <f t="shared" ref="J105:J114" si="39">I105/H105*100</f>
        <v>37.89540640540924</v>
      </c>
    </row>
    <row r="106" spans="1:10" ht="37.5">
      <c r="A106" s="39" t="s">
        <v>26</v>
      </c>
      <c r="B106" s="17" t="s">
        <v>61</v>
      </c>
      <c r="C106" s="17" t="s">
        <v>53</v>
      </c>
      <c r="D106" s="13"/>
      <c r="E106" s="13"/>
      <c r="F106" s="13"/>
      <c r="G106" s="10">
        <f>G107</f>
        <v>828591.39</v>
      </c>
      <c r="H106" s="10">
        <f>H107</f>
        <v>828591.39</v>
      </c>
      <c r="I106" s="11">
        <f>I107</f>
        <v>392750.45999999996</v>
      </c>
      <c r="J106" s="16">
        <f t="shared" si="39"/>
        <v>47.399775660232237</v>
      </c>
    </row>
    <row r="107" spans="1:10" ht="56.25">
      <c r="A107" s="31" t="s">
        <v>13</v>
      </c>
      <c r="B107" s="13" t="s">
        <v>61</v>
      </c>
      <c r="C107" s="13" t="s">
        <v>53</v>
      </c>
      <c r="D107" s="13" t="s">
        <v>38</v>
      </c>
      <c r="E107" s="13" t="s">
        <v>65</v>
      </c>
      <c r="F107" s="13"/>
      <c r="G107" s="10">
        <f>G108+G110</f>
        <v>828591.39</v>
      </c>
      <c r="H107" s="10">
        <f>H108+H110</f>
        <v>828591.39</v>
      </c>
      <c r="I107" s="11">
        <f>I108+I110</f>
        <v>392750.45999999996</v>
      </c>
      <c r="J107" s="16">
        <f t="shared" si="39"/>
        <v>47.399775660232237</v>
      </c>
    </row>
    <row r="108" spans="1:10" ht="108.75" customHeight="1">
      <c r="A108" s="31" t="s">
        <v>51</v>
      </c>
      <c r="B108" s="13" t="s">
        <v>61</v>
      </c>
      <c r="C108" s="13" t="s">
        <v>53</v>
      </c>
      <c r="D108" s="13" t="s">
        <v>38</v>
      </c>
      <c r="E108" s="13" t="s">
        <v>65</v>
      </c>
      <c r="F108" s="13" t="s">
        <v>62</v>
      </c>
      <c r="G108" s="10">
        <f>G109</f>
        <v>378591.39</v>
      </c>
      <c r="H108" s="10">
        <f>H109</f>
        <v>378591.39</v>
      </c>
      <c r="I108" s="8">
        <f>I109</f>
        <v>164646.46</v>
      </c>
      <c r="J108" s="16">
        <f>I108/H108*100</f>
        <v>43.489224622884315</v>
      </c>
    </row>
    <row r="109" spans="1:10" ht="37.5">
      <c r="A109" s="31" t="s">
        <v>52</v>
      </c>
      <c r="B109" s="13" t="s">
        <v>61</v>
      </c>
      <c r="C109" s="13" t="s">
        <v>53</v>
      </c>
      <c r="D109" s="13" t="s">
        <v>38</v>
      </c>
      <c r="E109" s="13" t="s">
        <v>65</v>
      </c>
      <c r="F109" s="13" t="s">
        <v>63</v>
      </c>
      <c r="G109" s="10">
        <v>378591.39</v>
      </c>
      <c r="H109" s="10">
        <v>378591.39</v>
      </c>
      <c r="I109" s="23">
        <v>164646.46</v>
      </c>
      <c r="J109" s="16">
        <f>I109/H109*100</f>
        <v>43.489224622884315</v>
      </c>
    </row>
    <row r="110" spans="1:10" ht="56.25">
      <c r="A110" s="31" t="s">
        <v>44</v>
      </c>
      <c r="B110" s="13" t="s">
        <v>61</v>
      </c>
      <c r="C110" s="13" t="s">
        <v>53</v>
      </c>
      <c r="D110" s="13" t="s">
        <v>38</v>
      </c>
      <c r="E110" s="13" t="s">
        <v>65</v>
      </c>
      <c r="F110" s="13" t="s">
        <v>39</v>
      </c>
      <c r="G110" s="40">
        <v>450000</v>
      </c>
      <c r="H110" s="40">
        <v>450000</v>
      </c>
      <c r="I110" s="8">
        <f>I111</f>
        <v>228104</v>
      </c>
      <c r="J110" s="16">
        <f>I110/H110*100</f>
        <v>50.689777777777778</v>
      </c>
    </row>
    <row r="111" spans="1:10" ht="56.25">
      <c r="A111" s="31" t="s">
        <v>45</v>
      </c>
      <c r="B111" s="13" t="s">
        <v>61</v>
      </c>
      <c r="C111" s="13" t="s">
        <v>53</v>
      </c>
      <c r="D111" s="13" t="s">
        <v>38</v>
      </c>
      <c r="E111" s="13" t="s">
        <v>65</v>
      </c>
      <c r="F111" s="13" t="s">
        <v>40</v>
      </c>
      <c r="G111" s="40">
        <v>450000</v>
      </c>
      <c r="H111" s="40">
        <v>450000</v>
      </c>
      <c r="I111" s="8">
        <v>228104</v>
      </c>
      <c r="J111" s="16">
        <f>I111/H111*100</f>
        <v>50.689777777777778</v>
      </c>
    </row>
    <row r="112" spans="1:10" ht="37.5">
      <c r="A112" s="39" t="s">
        <v>43</v>
      </c>
      <c r="B112" s="17" t="s">
        <v>61</v>
      </c>
      <c r="C112" s="17" t="s">
        <v>42</v>
      </c>
      <c r="D112" s="13"/>
      <c r="E112" s="13"/>
      <c r="F112" s="13"/>
      <c r="G112" s="10">
        <f>G113+G116</f>
        <v>356250</v>
      </c>
      <c r="H112" s="10">
        <f>H113+H116</f>
        <v>356250</v>
      </c>
      <c r="I112" s="11">
        <f>I113+I116</f>
        <v>56250</v>
      </c>
      <c r="J112" s="16">
        <f>I112/H112*100</f>
        <v>15.789473684210526</v>
      </c>
    </row>
    <row r="113" spans="1:10">
      <c r="A113" s="31" t="s">
        <v>27</v>
      </c>
      <c r="B113" s="13" t="s">
        <v>61</v>
      </c>
      <c r="C113" s="13" t="s">
        <v>42</v>
      </c>
      <c r="D113" s="13" t="s">
        <v>36</v>
      </c>
      <c r="E113" s="13" t="s">
        <v>66</v>
      </c>
      <c r="F113" s="13"/>
      <c r="G113" s="10">
        <v>300000</v>
      </c>
      <c r="H113" s="10">
        <v>300000</v>
      </c>
      <c r="I113" s="8">
        <v>0</v>
      </c>
      <c r="J113" s="16">
        <f t="shared" si="39"/>
        <v>0</v>
      </c>
    </row>
    <row r="114" spans="1:10">
      <c r="A114" s="31" t="s">
        <v>10</v>
      </c>
      <c r="B114" s="13" t="s">
        <v>61</v>
      </c>
      <c r="C114" s="13" t="s">
        <v>42</v>
      </c>
      <c r="D114" s="13" t="s">
        <v>36</v>
      </c>
      <c r="E114" s="13" t="s">
        <v>66</v>
      </c>
      <c r="F114" s="13" t="s">
        <v>56</v>
      </c>
      <c r="G114" s="10">
        <v>300000</v>
      </c>
      <c r="H114" s="10">
        <v>300000</v>
      </c>
      <c r="I114" s="8">
        <v>0</v>
      </c>
      <c r="J114" s="16">
        <f t="shared" si="39"/>
        <v>0</v>
      </c>
    </row>
    <row r="115" spans="1:10">
      <c r="A115" s="31" t="s">
        <v>28</v>
      </c>
      <c r="B115" s="13" t="s">
        <v>61</v>
      </c>
      <c r="C115" s="13" t="s">
        <v>42</v>
      </c>
      <c r="D115" s="13" t="s">
        <v>36</v>
      </c>
      <c r="E115" s="13" t="s">
        <v>66</v>
      </c>
      <c r="F115" s="13" t="s">
        <v>64</v>
      </c>
      <c r="G115" s="10">
        <v>300000</v>
      </c>
      <c r="H115" s="10">
        <v>300000</v>
      </c>
      <c r="I115" s="8">
        <v>0</v>
      </c>
      <c r="J115" s="16">
        <f t="shared" ref="J115:J118" si="40">I115/H115*100</f>
        <v>0</v>
      </c>
    </row>
    <row r="116" spans="1:10" ht="112.5">
      <c r="A116" s="31" t="s">
        <v>29</v>
      </c>
      <c r="B116" s="13" t="s">
        <v>61</v>
      </c>
      <c r="C116" s="13" t="s">
        <v>42</v>
      </c>
      <c r="D116" s="13" t="s">
        <v>37</v>
      </c>
      <c r="E116" s="13" t="s">
        <v>67</v>
      </c>
      <c r="F116" s="13"/>
      <c r="G116" s="10">
        <v>56250</v>
      </c>
      <c r="H116" s="10">
        <v>56250</v>
      </c>
      <c r="I116" s="8">
        <f>I117</f>
        <v>56250</v>
      </c>
      <c r="J116" s="16">
        <f>I116/H116*100</f>
        <v>100</v>
      </c>
    </row>
    <row r="117" spans="1:10">
      <c r="A117" s="31" t="s">
        <v>16</v>
      </c>
      <c r="B117" s="13" t="s">
        <v>61</v>
      </c>
      <c r="C117" s="13" t="s">
        <v>42</v>
      </c>
      <c r="D117" s="13" t="s">
        <v>37</v>
      </c>
      <c r="E117" s="13" t="s">
        <v>67</v>
      </c>
      <c r="F117" s="13" t="s">
        <v>59</v>
      </c>
      <c r="G117" s="10">
        <v>56250</v>
      </c>
      <c r="H117" s="10">
        <v>56250</v>
      </c>
      <c r="I117" s="8">
        <f>I118</f>
        <v>56250</v>
      </c>
      <c r="J117" s="16">
        <f t="shared" si="40"/>
        <v>100</v>
      </c>
    </row>
    <row r="118" spans="1:10">
      <c r="A118" s="31" t="s">
        <v>17</v>
      </c>
      <c r="B118" s="13" t="s">
        <v>61</v>
      </c>
      <c r="C118" s="13" t="s">
        <v>42</v>
      </c>
      <c r="D118" s="13" t="s">
        <v>37</v>
      </c>
      <c r="E118" s="13" t="s">
        <v>67</v>
      </c>
      <c r="F118" s="13" t="s">
        <v>60</v>
      </c>
      <c r="G118" s="10">
        <v>56250</v>
      </c>
      <c r="H118" s="10">
        <v>56250</v>
      </c>
      <c r="I118" s="11">
        <v>56250</v>
      </c>
      <c r="J118" s="16">
        <f t="shared" si="40"/>
        <v>100</v>
      </c>
    </row>
    <row r="119" spans="1:10">
      <c r="A119" s="31" t="s">
        <v>5</v>
      </c>
      <c r="B119" s="13"/>
      <c r="C119" s="13"/>
      <c r="D119" s="13"/>
      <c r="E119" s="13"/>
      <c r="F119" s="13"/>
      <c r="G119" s="10">
        <f>G5+G105</f>
        <v>51717674.740000002</v>
      </c>
      <c r="H119" s="10">
        <f>H105+H5</f>
        <v>58588071.249999993</v>
      </c>
      <c r="I119" s="10">
        <f>I105+I5</f>
        <v>26838936.120000001</v>
      </c>
      <c r="J119" s="16">
        <f>I119/H119*100</f>
        <v>45.809557384942934</v>
      </c>
    </row>
  </sheetData>
  <mergeCells count="2">
    <mergeCell ref="A2:J2"/>
    <mergeCell ref="C1:J1"/>
  </mergeCells>
  <conditionalFormatting sqref="I64:I65 I57:I59 I33:I39 I74:I94 I108:I111 I51:I52 I113:I117">
    <cfRule type="expression" dxfId="24" priority="117" stopIfTrue="1">
      <formula>$C33&lt;&gt;""</formula>
    </cfRule>
  </conditionalFormatting>
  <conditionalFormatting sqref="I6:I9">
    <cfRule type="expression" dxfId="23" priority="95" stopIfTrue="1">
      <formula>$C6&lt;&gt;""</formula>
    </cfRule>
  </conditionalFormatting>
  <conditionalFormatting sqref="I97:I104">
    <cfRule type="expression" dxfId="22" priority="91" stopIfTrue="1">
      <formula>$C97&lt;&gt;""</formula>
    </cfRule>
  </conditionalFormatting>
  <conditionalFormatting sqref="I20:I22">
    <cfRule type="expression" dxfId="21" priority="76" stopIfTrue="1">
      <formula>$C20&lt;&gt;""</formula>
    </cfRule>
  </conditionalFormatting>
  <conditionalFormatting sqref="I68:I70">
    <cfRule type="expression" dxfId="20" priority="69" stopIfTrue="1">
      <formula>$C68&lt;&gt;""</formula>
    </cfRule>
  </conditionalFormatting>
  <conditionalFormatting sqref="I23:I32">
    <cfRule type="expression" dxfId="19" priority="67" stopIfTrue="1">
      <formula>$C23&lt;&gt;""</formula>
    </cfRule>
  </conditionalFormatting>
  <conditionalFormatting sqref="I17:I19">
    <cfRule type="expression" dxfId="18" priority="66" stopIfTrue="1">
      <formula>$C17&lt;&gt;""</formula>
    </cfRule>
  </conditionalFormatting>
  <conditionalFormatting sqref="I42:I46 I48:I49">
    <cfRule type="expression" dxfId="17" priority="63" stopIfTrue="1">
      <formula>$C42&lt;&gt;""</formula>
    </cfRule>
  </conditionalFormatting>
  <conditionalFormatting sqref="I71:I73">
    <cfRule type="expression" dxfId="16" priority="61" stopIfTrue="1">
      <formula>$C71&lt;&gt;""</formula>
    </cfRule>
  </conditionalFormatting>
  <conditionalFormatting sqref="I18">
    <cfRule type="expression" dxfId="15" priority="50" stopIfTrue="1">
      <formula>$C18&lt;&gt;""</formula>
    </cfRule>
  </conditionalFormatting>
  <conditionalFormatting sqref="I19">
    <cfRule type="expression" dxfId="14" priority="49" stopIfTrue="1">
      <formula>$C19&lt;&gt;""</formula>
    </cfRule>
  </conditionalFormatting>
  <conditionalFormatting sqref="I68:I69">
    <cfRule type="expression" dxfId="13" priority="21" stopIfTrue="1">
      <formula>$C68&lt;&gt;""</formula>
    </cfRule>
  </conditionalFormatting>
  <conditionalFormatting sqref="I16">
    <cfRule type="expression" dxfId="12" priority="20" stopIfTrue="1">
      <formula>$C16&lt;&gt;""</formula>
    </cfRule>
  </conditionalFormatting>
  <conditionalFormatting sqref="I11:I15">
    <cfRule type="expression" dxfId="11" priority="19" stopIfTrue="1">
      <formula>$C11&lt;&gt;""</formula>
    </cfRule>
  </conditionalFormatting>
  <conditionalFormatting sqref="I32">
    <cfRule type="expression" dxfId="10" priority="18" stopIfTrue="1">
      <formula>$C32&lt;&gt;""</formula>
    </cfRule>
  </conditionalFormatting>
  <conditionalFormatting sqref="I36">
    <cfRule type="expression" dxfId="9" priority="17" stopIfTrue="1">
      <formula>$C36&lt;&gt;""</formula>
    </cfRule>
  </conditionalFormatting>
  <conditionalFormatting sqref="I42:I46">
    <cfRule type="expression" dxfId="8" priority="14" stopIfTrue="1">
      <formula>$C42&lt;&gt;""</formula>
    </cfRule>
  </conditionalFormatting>
  <conditionalFormatting sqref="I48:I49">
    <cfRule type="expression" dxfId="7" priority="12" stopIfTrue="1">
      <formula>$C48&lt;&gt;""</formula>
    </cfRule>
  </conditionalFormatting>
  <conditionalFormatting sqref="I51:I52">
    <cfRule type="expression" dxfId="6" priority="11" stopIfTrue="1">
      <formula>$C51&lt;&gt;""</formula>
    </cfRule>
  </conditionalFormatting>
  <conditionalFormatting sqref="I61:I63">
    <cfRule type="expression" dxfId="5" priority="9" stopIfTrue="1">
      <formula>$C61&lt;&gt;""</formula>
    </cfRule>
  </conditionalFormatting>
  <conditionalFormatting sqref="I64:I65">
    <cfRule type="expression" dxfId="4" priority="8" stopIfTrue="1">
      <formula>$C64&lt;&gt;""</formula>
    </cfRule>
  </conditionalFormatting>
  <conditionalFormatting sqref="I92:I94">
    <cfRule type="expression" dxfId="3" priority="7" stopIfTrue="1">
      <formula>$C92&lt;&gt;""</formula>
    </cfRule>
  </conditionalFormatting>
  <conditionalFormatting sqref="I92:I94">
    <cfRule type="expression" dxfId="2" priority="6" stopIfTrue="1">
      <formula>$C92&lt;&gt;""</formula>
    </cfRule>
  </conditionalFormatting>
  <conditionalFormatting sqref="I61:I63">
    <cfRule type="expression" dxfId="1" priority="2" stopIfTrue="1">
      <formula>$C61&lt;&gt;""</formula>
    </cfRule>
  </conditionalFormatting>
  <conditionalFormatting sqref="I61:I63">
    <cfRule type="expression" dxfId="0" priority="1" stopIfTrue="1">
      <formula>$C61&lt;&gt;""</formula>
    </cfRule>
  </conditionalFormatting>
  <pageMargins left="0.7" right="0.7" top="0.75" bottom="0.75" header="0.3" footer="0.3"/>
  <pageSetup paperSize="9" scale="4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2022-08-25T09:02:47Z</dcterms:modified>
</cp:coreProperties>
</file>