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  <sheet name="Доходы (2)" sheetId="3" r:id="rId2"/>
    <sheet name="Лист1" sheetId="2" r:id="rId3"/>
  </sheets>
  <definedNames>
    <definedName name="_xlnm._FilterDatabase" localSheetId="0" hidden="1">Доходы!$A$6:$E$62</definedName>
    <definedName name="_xlnm._FilterDatabase" localSheetId="1" hidden="1">'Доходы (2)'!$A$4:$D$14</definedName>
    <definedName name="_xlnm.Print_Titles" localSheetId="0">Доходы!$4:$6</definedName>
    <definedName name="_xlnm.Print_Titles" localSheetId="1">'Доходы (2)'!$2:$4</definedName>
    <definedName name="_xlnm.Print_Area" localSheetId="0">Доходы!$A$1:$E$62</definedName>
    <definedName name="_xlnm.Print_Area" localSheetId="1">'Доходы (2)'!$A$1:$F$14</definedName>
  </definedNames>
  <calcPr calcId="145621"/>
</workbook>
</file>

<file path=xl/calcChain.xml><?xml version="1.0" encoding="utf-8"?>
<calcChain xmlns="http://schemas.openxmlformats.org/spreadsheetml/2006/main">
  <c r="C51" i="1" l="1"/>
  <c r="C50" i="1" s="1"/>
  <c r="C49" i="1" s="1"/>
  <c r="D51" i="1"/>
  <c r="D50" i="1"/>
  <c r="D49" i="1" s="1"/>
  <c r="C47" i="1"/>
  <c r="C46" i="1" s="1"/>
  <c r="D47" i="1"/>
  <c r="D46" i="1"/>
  <c r="C44" i="1"/>
  <c r="C43" i="1"/>
  <c r="D44" i="1"/>
  <c r="D43" i="1"/>
  <c r="D42" i="1" s="1"/>
  <c r="C40" i="1"/>
  <c r="D40" i="1"/>
  <c r="C38" i="1"/>
  <c r="D38" i="1"/>
  <c r="C36" i="1"/>
  <c r="D36" i="1"/>
  <c r="D35" i="1" s="1"/>
  <c r="C9" i="1" l="1"/>
  <c r="D9" i="1"/>
  <c r="C14" i="1"/>
  <c r="C13" i="1" s="1"/>
  <c r="D14" i="1"/>
  <c r="D13" i="1" s="1"/>
  <c r="D27" i="1"/>
  <c r="C27" i="1"/>
  <c r="C29" i="1"/>
  <c r="D29" i="1"/>
  <c r="D26" i="1" s="1"/>
  <c r="C34" i="1"/>
  <c r="C42" i="1"/>
  <c r="C58" i="1"/>
  <c r="C60" i="1"/>
  <c r="D58" i="1"/>
  <c r="D54" i="1"/>
  <c r="D53" i="1" s="1"/>
  <c r="D34" i="1"/>
  <c r="D60" i="1"/>
  <c r="D7" i="1" l="1"/>
  <c r="D62" i="1" s="1"/>
  <c r="C26" i="1"/>
  <c r="C53" i="1"/>
  <c r="C7" i="1"/>
  <c r="C62" i="1"/>
  <c r="A23" i="3"/>
  <c r="B23" i="3"/>
  <c r="F11" i="3" l="1"/>
  <c r="D11" i="3"/>
  <c r="B16" i="3" l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2" i="1"/>
  <c r="E43" i="1"/>
  <c r="E44" i="1"/>
  <c r="E45" i="1"/>
  <c r="E46" i="1"/>
  <c r="E47" i="1"/>
  <c r="E48" i="1"/>
  <c r="E53" i="1"/>
  <c r="E54" i="1"/>
  <c r="E55" i="1"/>
  <c r="E56" i="1"/>
  <c r="E57" i="1"/>
  <c r="E58" i="1"/>
  <c r="E59" i="1"/>
  <c r="E60" i="1"/>
  <c r="E61" i="1"/>
  <c r="E62" i="1"/>
  <c r="E7" i="1"/>
  <c r="E23" i="3" l="1"/>
  <c r="E22" i="3"/>
  <c r="F23" i="3" l="1"/>
  <c r="G23" i="3" s="1"/>
  <c r="B22" i="3"/>
  <c r="F22" i="3" s="1"/>
  <c r="A22" i="3"/>
  <c r="C23" i="3" l="1"/>
  <c r="C22" i="3"/>
  <c r="E5" i="3"/>
  <c r="E14" i="3" s="1"/>
  <c r="C5" i="3"/>
  <c r="C14" i="3" s="1"/>
  <c r="F13" i="3"/>
  <c r="F12" i="3"/>
  <c r="F10" i="3"/>
  <c r="F9" i="3"/>
  <c r="F8" i="3"/>
  <c r="F7" i="3"/>
  <c r="D13" i="3"/>
  <c r="D10" i="3"/>
  <c r="D9" i="3"/>
  <c r="D8" i="3"/>
  <c r="B5" i="3"/>
  <c r="B14" i="3" s="1"/>
  <c r="E16" i="3" l="1"/>
  <c r="D14" i="3"/>
  <c r="F5" i="3"/>
  <c r="D5" i="3"/>
  <c r="D7" i="3" l="1"/>
  <c r="F6" i="3" l="1"/>
  <c r="D6" i="3"/>
  <c r="F14" i="3" l="1"/>
</calcChain>
</file>

<file path=xl/sharedStrings.xml><?xml version="1.0" encoding="utf-8"?>
<sst xmlns="http://schemas.openxmlformats.org/spreadsheetml/2006/main" count="136" uniqueCount="123">
  <si>
    <t>(рублей)</t>
  </si>
  <si>
    <t>Код бюджетной классификации Российской Федерации</t>
  </si>
  <si>
    <t>Наименование доходов</t>
  </si>
  <si>
    <t>Процент исполнения к прогнозным параметрам доходов</t>
  </si>
  <si>
    <t>ВСЕГО:</t>
  </si>
  <si>
    <t>Процент исполнения к утверждённым параметрам доходов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</si>
  <si>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</si>
  <si>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</si>
  <si>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</si>
  <si>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</si>
  <si>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</si>
  <si>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</si>
  <si>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</si>
  <si>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 xml:space="preserve">НАЛОГОВЫЕ И НЕНАЛОГОВЫЕ ДОХОДЫ                                 </t>
  </si>
  <si>
    <t>Итого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</si>
  <si>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</si>
  <si>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</si>
  <si>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</si>
  <si>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</si>
  <si>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</si>
  <si>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</si>
  <si>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</si>
  <si>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</si>
  <si>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</si>
  <si>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</si>
  <si>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</si>
  <si>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</si>
  <si>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</si>
  <si>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</si>
  <si>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</si>
  <si>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</si>
  <si>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</si>
  <si>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</si>
  <si>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</si>
  <si>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</si>
  <si>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</si>
  <si>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</si>
  <si>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</si>
  <si>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</si>
  <si>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</si>
  <si>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</si>
  <si>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</si>
  <si>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</si>
  <si>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</si>
  <si>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</si>
  <si>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</si>
  <si>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</si>
  <si>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</si>
  <si>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</si>
  <si>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</si>
  <si>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</si>
  <si>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</si>
  <si>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</si>
  <si>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</si>
  <si>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</si>
  <si>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</si>
  <si>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</si>
  <si>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</si>
  <si>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</si>
  <si>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</si>
  <si>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</si>
  <si>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</si>
  <si>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</si>
  <si>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</si>
  <si>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</si>
  <si>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</si>
  <si>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</si>
  <si>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</si>
  <si>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</si>
  <si>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</si>
  <si>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</si>
  <si>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</si>
  <si>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</si>
  <si>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</si>
  <si>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</si>
  <si>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</si>
  <si>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</si>
  <si>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</si>
  <si>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</si>
  <si>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</si>
  <si>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</si>
  <si>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</si>
  <si>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</si>
  <si>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</si>
  <si>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</si>
  <si>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</si>
  <si>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</si>
  <si>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</si>
  <si>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</si>
  <si>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</si>
  <si>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</si>
  <si>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</si>
  <si>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</si>
  <si>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</si>
  <si>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</si>
  <si>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Субсидии бюджетам городских 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</si>
  <si>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</si>
  <si>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</si>
  <si>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</si>
  <si>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</si>
  <si>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2 07 00000 00 0000 150</t>
  </si>
  <si>
    <t>Прочие безвозмездные поступления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</si>
  <si>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</si>
  <si>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</si>
  <si>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1 11 05300 00 0000 120</t>
  </si>
  <si>
    <t>1 11 05310 00 0000 120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</si>
  <si>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</si>
  <si>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</si>
  <si>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Уточнённая бюджетная роспись на 2020 год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</si>
  <si>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</si>
  <si>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</si>
  <si>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</si>
  <si>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1 16 00000 00 0000 000</t>
  </si>
  <si>
    <t>1 16 07000 01 0000 140</t>
  </si>
  <si>
    <t>1 16 07010 00 0000 140</t>
  </si>
  <si>
    <t>1 16 07010 13 0000 140</t>
  </si>
  <si>
    <t>ШТРАФЫ, САНКЦИИ, ВОЗМЕЩЕНИЕ УЩЕРБА</t>
  </si>
  <si>
    <t>Прогноз доходов
на 2020 год</t>
  </si>
  <si>
    <t>% 2020г. к 2019г.</t>
  </si>
  <si>
    <t>Кассовое исполнение
за девять месяцев
2020 года</t>
  </si>
  <si>
    <t>Кассовое исполнение
за девять месяцев
2019 года</t>
  </si>
  <si>
    <t>Доходы бюджета Трубчевского городского поселения Трубчевского муниципального района Брянской области за девять месяцев 2020 года</t>
  </si>
  <si>
    <t>Приложение 1 
к постановлению 
Администрации Трубчевского муниципального района
от 26.10. 2020 г. № 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</si>
</sst>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5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61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" fontId="25" fillId="0" borderId="6" xfId="8" applyNumberFormat="1" applyFont="1" applyBorder="1" applyAlignment="1" applyProtection="1">
      <alignment horizontal="center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" fontId="25" fillId="0" borderId="6" xfId="8" applyNumberFormat="1" applyFont="1" applyBorder="1" applyAlignment="1" applyProtection="1">
      <alignment horizontal="center" vertical="center"/>
    </xf>
    <xf numFmtId="0" fontId="11" fillId="0" borderId="57" xfId="0" applyFont="1" applyFill="1" applyBorder="1" applyAlignment="1">
      <alignment horizontal="left" vertical="center" wrapText="1"/>
    </xf>
    <xf numFmtId="0" fontId="26" fillId="33" borderId="4" xfId="0" applyFont="1" applyFill="1" applyBorder="1" applyAlignment="1">
      <alignment vertical="center" wrapText="1"/>
    </xf>
    <xf numFmtId="0" fontId="26" fillId="33" borderId="57" xfId="0" applyFont="1" applyFill="1" applyBorder="1" applyAlignment="1">
      <alignment vertical="center" wrapText="1"/>
    </xf>
    <xf numFmtId="4" fontId="25" fillId="0" borderId="13" xfId="8" applyNumberFormat="1" applyFont="1" applyBorder="1" applyAlignment="1" applyProtection="1">
      <alignment horizontal="center" vertical="center"/>
    </xf>
    <xf numFmtId="4" fontId="24" fillId="0" borderId="13" xfId="7" applyNumberFormat="1" applyFont="1" applyBorder="1" applyAlignment="1" applyProtection="1">
      <alignment horizontal="center"/>
    </xf>
    <xf numFmtId="4" fontId="26" fillId="33" borderId="57" xfId="0" applyNumberFormat="1" applyFont="1" applyFill="1" applyBorder="1" applyAlignment="1">
      <alignment horizontal="center" vertical="center"/>
    </xf>
    <xf numFmtId="4" fontId="11" fillId="30" borderId="57" xfId="0" applyNumberFormat="1" applyFont="1" applyFill="1" applyBorder="1" applyAlignment="1">
      <alignment horizontal="center" vertical="center" wrapText="1"/>
    </xf>
    <xf numFmtId="4" fontId="26" fillId="33" borderId="57" xfId="0" applyNumberFormat="1" applyFont="1" applyFill="1" applyBorder="1" applyAlignment="1">
      <alignment horizontal="center" vertical="center" wrapText="1"/>
    </xf>
    <xf numFmtId="4" fontId="25" fillId="0" borderId="13" xfId="7" applyNumberFormat="1" applyFont="1" applyBorder="1" applyProtection="1">
      <alignment horizontal="right"/>
    </xf>
    <xf numFmtId="1" fontId="26" fillId="30" borderId="57" xfId="0" quotePrefix="1" applyNumberFormat="1" applyFont="1" applyFill="1" applyBorder="1" applyAlignment="1">
      <alignment vertical="center" wrapText="1"/>
    </xf>
    <xf numFmtId="0" fontId="26" fillId="30" borderId="57" xfId="0" applyNumberFormat="1" applyFont="1" applyFill="1" applyBorder="1" applyAlignment="1">
      <alignment horizontal="left" vertical="center" wrapText="1"/>
    </xf>
    <xf numFmtId="1" fontId="26" fillId="0" borderId="57" xfId="0" applyNumberFormat="1" applyFont="1" applyFill="1" applyBorder="1" applyAlignment="1">
      <alignment vertical="top" wrapText="1"/>
    </xf>
    <xf numFmtId="0" fontId="26" fillId="34" borderId="57" xfId="0" applyFont="1" applyFill="1" applyBorder="1" applyAlignment="1">
      <alignment horizontal="left" vertical="top" wrapText="1"/>
    </xf>
    <xf numFmtId="1" fontId="26" fillId="34" borderId="57" xfId="0" applyNumberFormat="1" applyFont="1" applyFill="1" applyBorder="1" applyAlignment="1">
      <alignment vertical="top" shrinkToFit="1"/>
    </xf>
    <xf numFmtId="1" fontId="11" fillId="0" borderId="57" xfId="0" applyNumberFormat="1" applyFont="1" applyFill="1" applyBorder="1" applyAlignment="1">
      <alignment vertical="top" wrapText="1"/>
    </xf>
    <xf numFmtId="0" fontId="11" fillId="0" borderId="57" xfId="0" applyFont="1" applyFill="1" applyBorder="1" applyAlignment="1">
      <alignment vertical="top" wrapText="1"/>
    </xf>
    <xf numFmtId="1" fontId="11" fillId="0" borderId="57" xfId="0" applyNumberFormat="1" applyFont="1" applyBorder="1" applyAlignment="1">
      <alignment vertical="top"/>
    </xf>
    <xf numFmtId="0" fontId="11" fillId="0" borderId="57" xfId="0" applyFont="1" applyBorder="1" applyAlignment="1">
      <alignment vertical="center" wrapText="1"/>
    </xf>
    <xf numFmtId="1" fontId="11" fillId="35" borderId="57" xfId="0" applyNumberFormat="1" applyFont="1" applyFill="1" applyBorder="1" applyAlignment="1">
      <alignment vertical="top" shrinkToFit="1"/>
    </xf>
    <xf numFmtId="0" fontId="11" fillId="35" borderId="57" xfId="0" applyFont="1" applyFill="1" applyBorder="1" applyAlignment="1">
      <alignment vertical="top" wrapText="1"/>
    </xf>
    <xf numFmtId="1" fontId="27" fillId="0" borderId="57" xfId="0" applyNumberFormat="1" applyFont="1" applyBorder="1" applyAlignment="1">
      <alignment vertical="top" wrapText="1"/>
    </xf>
    <xf numFmtId="0" fontId="27" fillId="0" borderId="57" xfId="0" applyFont="1" applyBorder="1" applyAlignment="1">
      <alignment horizontal="justify" vertical="top" wrapText="1"/>
    </xf>
    <xf numFmtId="1" fontId="11" fillId="34" borderId="57" xfId="0" applyNumberFormat="1" applyFont="1" applyFill="1" applyBorder="1" applyAlignment="1">
      <alignment vertical="top" shrinkToFit="1"/>
    </xf>
    <xf numFmtId="0" fontId="11" fillId="34" borderId="57" xfId="0" applyFont="1" applyFill="1" applyBorder="1" applyAlignment="1">
      <alignment vertical="top" wrapText="1"/>
    </xf>
    <xf numFmtId="0" fontId="11" fillId="34" borderId="57" xfId="0" applyFont="1" applyFill="1" applyBorder="1" applyAlignment="1">
      <alignment horizontal="left" vertical="top" wrapText="1"/>
    </xf>
    <xf numFmtId="1" fontId="26" fillId="35" borderId="57" xfId="0" applyNumberFormat="1" applyFont="1" applyFill="1" applyBorder="1" applyAlignment="1">
      <alignment shrinkToFit="1"/>
    </xf>
    <xf numFmtId="0" fontId="26" fillId="35" borderId="57" xfId="0" applyFont="1" applyFill="1" applyBorder="1" applyAlignment="1">
      <alignment wrapText="1"/>
    </xf>
    <xf numFmtId="1" fontId="11" fillId="35" borderId="57" xfId="0" applyNumberFormat="1" applyFont="1" applyFill="1" applyBorder="1" applyAlignment="1">
      <alignment shrinkToFit="1"/>
    </xf>
    <xf numFmtId="0" fontId="11" fillId="35" borderId="57" xfId="0" applyFont="1" applyFill="1" applyBorder="1" applyAlignment="1">
      <alignment wrapText="1"/>
    </xf>
    <xf numFmtId="0" fontId="26" fillId="0" borderId="57" xfId="0" applyFont="1" applyFill="1" applyBorder="1" applyAlignment="1">
      <alignment horizontal="left" vertical="top" wrapText="1"/>
    </xf>
    <xf numFmtId="0" fontId="11" fillId="0" borderId="57" xfId="0" applyFont="1" applyFill="1" applyBorder="1" applyAlignment="1">
      <alignment horizontal="left" vertical="top" wrapText="1"/>
    </xf>
    <xf numFmtId="1" fontId="28" fillId="0" borderId="57" xfId="0" applyNumberFormat="1" applyFont="1" applyBorder="1" applyAlignment="1">
      <alignment vertical="top" wrapText="1"/>
    </xf>
    <xf numFmtId="0" fontId="28" fillId="0" borderId="57" xfId="0" applyFont="1" applyBorder="1" applyAlignment="1">
      <alignment horizontal="justify" vertical="top" wrapText="1"/>
    </xf>
    <xf numFmtId="0" fontId="26" fillId="0" borderId="57" xfId="0" applyFont="1" applyFill="1" applyBorder="1" applyAlignment="1">
      <alignment vertical="top" wrapText="1"/>
    </xf>
    <xf numFmtId="4" fontId="25" fillId="30" borderId="13" xfId="7" applyNumberFormat="1" applyFont="1" applyFill="1" applyBorder="1" applyProtection="1">
      <alignment horizontal="right"/>
    </xf>
    <xf numFmtId="4" fontId="25" fillId="30" borderId="6" xfId="7" applyNumberFormat="1" applyFont="1" applyFill="1" applyBorder="1" applyProtection="1">
      <alignment horizontal="right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view="pageBreakPreview" zoomScale="90" zoomScaleNormal="90" zoomScaleSheetLayoutView="90" workbookViewId="0">
      <selection activeCell="C1" sqref="C1:E1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8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 x14ac:dyDescent="0.25">
      <c r="A1" s="1"/>
      <c r="B1" s="2"/>
      <c r="C1" s="53" t="s">
        <v>122</v>
      </c>
      <c r="D1" s="53"/>
      <c r="E1" s="53"/>
    </row>
    <row r="2" spans="1:6" ht="15.75" x14ac:dyDescent="0.25">
      <c r="A2" s="54" t="s">
        <v>121</v>
      </c>
      <c r="B2" s="54"/>
      <c r="C2" s="54"/>
      <c r="D2" s="54"/>
      <c r="E2" s="54"/>
    </row>
    <row r="3" spans="1:6" x14ac:dyDescent="0.2">
      <c r="A3" s="5"/>
      <c r="B3" s="6"/>
      <c r="C3" s="7"/>
      <c r="D3" s="8"/>
      <c r="E3" s="9" t="s">
        <v>0</v>
      </c>
    </row>
    <row r="4" spans="1:6" x14ac:dyDescent="0.2">
      <c r="A4" s="55" t="s">
        <v>1</v>
      </c>
      <c r="B4" s="55" t="s">
        <v>2</v>
      </c>
      <c r="C4" s="55" t="s">
        <v>108</v>
      </c>
      <c r="D4" s="58" t="s">
        <v>119</v>
      </c>
      <c r="E4" s="58" t="s">
        <v>5</v>
      </c>
    </row>
    <row r="5" spans="1:6" x14ac:dyDescent="0.2">
      <c r="A5" s="56"/>
      <c r="B5" s="56"/>
      <c r="C5" s="56"/>
      <c r="D5" s="59"/>
      <c r="E5" s="59"/>
    </row>
    <row r="6" spans="1:6" ht="39.75" customHeight="1" x14ac:dyDescent="0.2">
      <c r="A6" s="57"/>
      <c r="B6" s="57"/>
      <c r="C6" s="57"/>
      <c r="D6" s="60"/>
      <c r="E6" s="60"/>
    </row>
    <row r="7" spans="1:6" ht="15.75" x14ac:dyDescent="0.2">
      <c r="A7" s="24" t="s">
        <v>15</v>
      </c>
      <c r="B7" s="25" t="s">
        <v>16</v>
      </c>
      <c r="C7" s="50">
        <f>C8+C13+C23+C26+C34+C42+C49</f>
        <v>45275400</v>
      </c>
      <c r="D7" s="50">
        <f>D8+D13+D23+D26+D34+D42+D49</f>
        <v>22229084.34</v>
      </c>
      <c r="E7" s="10">
        <f>D7/C7*100</f>
        <v>49.097488569951892</v>
      </c>
      <c r="F7" s="13"/>
    </row>
    <row r="8" spans="1:6" ht="15.75" x14ac:dyDescent="0.2">
      <c r="A8" s="26" t="s">
        <v>17</v>
      </c>
      <c r="B8" s="27" t="s">
        <v>6</v>
      </c>
      <c r="C8" s="23">
        <v>16682000</v>
      </c>
      <c r="D8" s="23">
        <v>11193906.27</v>
      </c>
      <c r="E8" s="10">
        <f t="shared" ref="E8:E62" si="0">D8/C8*100</f>
        <v>67.101704052271899</v>
      </c>
      <c r="F8" s="13"/>
    </row>
    <row r="9" spans="1:6" ht="15.75" x14ac:dyDescent="0.2">
      <c r="A9" s="28" t="s">
        <v>18</v>
      </c>
      <c r="B9" s="27" t="s">
        <v>19</v>
      </c>
      <c r="C9" s="23">
        <f>C10+C11+C12</f>
        <v>16682000</v>
      </c>
      <c r="D9" s="23">
        <f>D10+D11+D12</f>
        <v>11193906.27</v>
      </c>
      <c r="E9" s="10">
        <f t="shared" si="0"/>
        <v>67.101704052271899</v>
      </c>
      <c r="F9" s="13"/>
    </row>
    <row r="10" spans="1:6" ht="78.75" x14ac:dyDescent="0.2">
      <c r="A10" s="29" t="s">
        <v>20</v>
      </c>
      <c r="B10" s="30" t="s">
        <v>21</v>
      </c>
      <c r="C10" s="23">
        <v>15847900</v>
      </c>
      <c r="D10" s="23">
        <v>11070409.02</v>
      </c>
      <c r="E10" s="10">
        <f t="shared" si="0"/>
        <v>69.854106979473613</v>
      </c>
      <c r="F10" s="13"/>
    </row>
    <row r="11" spans="1:6" ht="126" x14ac:dyDescent="0.2">
      <c r="A11" s="31" t="s">
        <v>22</v>
      </c>
      <c r="B11" s="32" t="s">
        <v>23</v>
      </c>
      <c r="C11" s="23">
        <v>83400</v>
      </c>
      <c r="D11" s="23">
        <v>50041.69</v>
      </c>
      <c r="E11" s="10">
        <f t="shared" si="0"/>
        <v>60.002026378896886</v>
      </c>
      <c r="F11" s="13"/>
    </row>
    <row r="12" spans="1:6" ht="47.25" x14ac:dyDescent="0.2">
      <c r="A12" s="33" t="s">
        <v>24</v>
      </c>
      <c r="B12" s="34" t="s">
        <v>25</v>
      </c>
      <c r="C12" s="23">
        <v>750700</v>
      </c>
      <c r="D12" s="23">
        <v>73455.56</v>
      </c>
      <c r="E12" s="10">
        <f t="shared" si="0"/>
        <v>9.7849420540828547</v>
      </c>
      <c r="F12" s="13"/>
    </row>
    <row r="13" spans="1:6" ht="47.25" x14ac:dyDescent="0.2">
      <c r="A13" s="28" t="s">
        <v>26</v>
      </c>
      <c r="B13" s="27" t="s">
        <v>7</v>
      </c>
      <c r="C13" s="23">
        <f>C14</f>
        <v>2546000</v>
      </c>
      <c r="D13" s="23">
        <f>D14</f>
        <v>1679912.8399999999</v>
      </c>
      <c r="E13" s="10">
        <f t="shared" si="0"/>
        <v>65.982436763550666</v>
      </c>
      <c r="F13" s="13"/>
    </row>
    <row r="14" spans="1:6" ht="31.5" x14ac:dyDescent="0.2">
      <c r="A14" s="35" t="s">
        <v>27</v>
      </c>
      <c r="B14" s="36" t="s">
        <v>28</v>
      </c>
      <c r="C14" s="23">
        <f>C15+C17+C19+C21</f>
        <v>2546000</v>
      </c>
      <c r="D14" s="23">
        <f>D15+D17+D19+D21</f>
        <v>1679912.8399999999</v>
      </c>
      <c r="E14" s="10">
        <f t="shared" si="0"/>
        <v>65.982436763550666</v>
      </c>
      <c r="F14" s="13"/>
    </row>
    <row r="15" spans="1:6" ht="94.5" x14ac:dyDescent="0.2">
      <c r="A15" s="37" t="s">
        <v>29</v>
      </c>
      <c r="B15" s="38" t="s">
        <v>30</v>
      </c>
      <c r="C15" s="23">
        <v>1166700</v>
      </c>
      <c r="D15" s="23">
        <v>783188.46</v>
      </c>
      <c r="E15" s="10">
        <f t="shared" si="0"/>
        <v>67.128521470815116</v>
      </c>
      <c r="F15" s="13"/>
    </row>
    <row r="16" spans="1:6" ht="126" x14ac:dyDescent="0.2">
      <c r="A16" s="37" t="s">
        <v>31</v>
      </c>
      <c r="B16" s="38" t="s">
        <v>32</v>
      </c>
      <c r="C16" s="23">
        <v>1166700</v>
      </c>
      <c r="D16" s="23">
        <v>783188.46</v>
      </c>
      <c r="E16" s="10">
        <f t="shared" si="0"/>
        <v>67.128521470815116</v>
      </c>
      <c r="F16" s="13"/>
    </row>
    <row r="17" spans="1:6" ht="110.25" x14ac:dyDescent="0.2">
      <c r="A17" s="37" t="s">
        <v>33</v>
      </c>
      <c r="B17" s="38" t="s">
        <v>34</v>
      </c>
      <c r="C17" s="23">
        <v>6000</v>
      </c>
      <c r="D17" s="23">
        <v>5406.8</v>
      </c>
      <c r="E17" s="10">
        <f t="shared" si="0"/>
        <v>90.11333333333333</v>
      </c>
      <c r="F17" s="13"/>
    </row>
    <row r="18" spans="1:6" ht="141.75" x14ac:dyDescent="0.2">
      <c r="A18" s="37" t="s">
        <v>35</v>
      </c>
      <c r="B18" s="38" t="s">
        <v>36</v>
      </c>
      <c r="C18" s="23">
        <v>6000</v>
      </c>
      <c r="D18" s="23">
        <v>5406.8</v>
      </c>
      <c r="E18" s="10">
        <f t="shared" si="0"/>
        <v>90.11333333333333</v>
      </c>
      <c r="F18" s="13"/>
    </row>
    <row r="19" spans="1:6" ht="94.5" x14ac:dyDescent="0.2">
      <c r="A19" s="37" t="s">
        <v>37</v>
      </c>
      <c r="B19" s="38" t="s">
        <v>38</v>
      </c>
      <c r="C19" s="23">
        <v>1523900</v>
      </c>
      <c r="D19" s="23">
        <v>1044295.94</v>
      </c>
      <c r="E19" s="10">
        <f t="shared" si="0"/>
        <v>68.527852221274358</v>
      </c>
      <c r="F19" s="13"/>
    </row>
    <row r="20" spans="1:6" ht="126" x14ac:dyDescent="0.2">
      <c r="A20" s="37" t="s">
        <v>39</v>
      </c>
      <c r="B20" s="39" t="s">
        <v>40</v>
      </c>
      <c r="C20" s="23">
        <v>1523900</v>
      </c>
      <c r="D20" s="23">
        <v>1044295.94</v>
      </c>
      <c r="E20" s="10">
        <f t="shared" si="0"/>
        <v>68.527852221274358</v>
      </c>
      <c r="F20" s="13"/>
    </row>
    <row r="21" spans="1:6" ht="94.5" x14ac:dyDescent="0.2">
      <c r="A21" s="37" t="s">
        <v>41</v>
      </c>
      <c r="B21" s="39" t="s">
        <v>42</v>
      </c>
      <c r="C21" s="23">
        <v>-150600</v>
      </c>
      <c r="D21" s="23">
        <v>-152978.35999999999</v>
      </c>
      <c r="E21" s="10">
        <f t="shared" si="0"/>
        <v>101.57925630810092</v>
      </c>
      <c r="F21" s="13"/>
    </row>
    <row r="22" spans="1:6" ht="126" x14ac:dyDescent="0.2">
      <c r="A22" s="37" t="s">
        <v>43</v>
      </c>
      <c r="B22" s="39" t="s">
        <v>44</v>
      </c>
      <c r="C22" s="23">
        <v>-150600</v>
      </c>
      <c r="D22" s="23">
        <v>-152978.35999999999</v>
      </c>
      <c r="E22" s="10">
        <f t="shared" si="0"/>
        <v>101.57925630810092</v>
      </c>
      <c r="F22" s="13"/>
    </row>
    <row r="23" spans="1:6" ht="15.75" x14ac:dyDescent="0.2">
      <c r="A23" s="28" t="s">
        <v>45</v>
      </c>
      <c r="B23" s="27" t="s">
        <v>8</v>
      </c>
      <c r="C23" s="23">
        <v>21600</v>
      </c>
      <c r="D23" s="23">
        <v>25007</v>
      </c>
      <c r="E23" s="10">
        <f t="shared" si="0"/>
        <v>115.77314814814814</v>
      </c>
      <c r="F23" s="13"/>
    </row>
    <row r="24" spans="1:6" ht="15.75" x14ac:dyDescent="0.25">
      <c r="A24" s="40" t="s">
        <v>46</v>
      </c>
      <c r="B24" s="41" t="s">
        <v>47</v>
      </c>
      <c r="C24" s="23">
        <v>21600</v>
      </c>
      <c r="D24" s="23">
        <v>25007</v>
      </c>
      <c r="E24" s="10">
        <f t="shared" si="0"/>
        <v>115.77314814814814</v>
      </c>
      <c r="F24" s="13"/>
    </row>
    <row r="25" spans="1:6" ht="15.75" x14ac:dyDescent="0.25">
      <c r="A25" s="42" t="s">
        <v>48</v>
      </c>
      <c r="B25" s="43" t="s">
        <v>47</v>
      </c>
      <c r="C25" s="23">
        <v>21600</v>
      </c>
      <c r="D25" s="23">
        <v>25007</v>
      </c>
      <c r="E25" s="10">
        <f t="shared" si="0"/>
        <v>115.77314814814814</v>
      </c>
      <c r="F25" s="13"/>
    </row>
    <row r="26" spans="1:6" ht="15.75" x14ac:dyDescent="0.2">
      <c r="A26" s="28" t="s">
        <v>49</v>
      </c>
      <c r="B26" s="27" t="s">
        <v>9</v>
      </c>
      <c r="C26" s="49">
        <f>C27+C29</f>
        <v>23658000</v>
      </c>
      <c r="D26" s="49">
        <f>D27+D29</f>
        <v>8793153.1099999994</v>
      </c>
      <c r="E26" s="10">
        <f t="shared" si="0"/>
        <v>37.16777880632344</v>
      </c>
      <c r="F26" s="13"/>
    </row>
    <row r="27" spans="1:6" ht="15.75" x14ac:dyDescent="0.2">
      <c r="A27" s="26" t="s">
        <v>50</v>
      </c>
      <c r="B27" s="44" t="s">
        <v>51</v>
      </c>
      <c r="C27" s="23">
        <f>C28</f>
        <v>9223000</v>
      </c>
      <c r="D27" s="23">
        <f>D28</f>
        <v>824877.07</v>
      </c>
      <c r="E27" s="10">
        <f t="shared" si="0"/>
        <v>8.9436958690230934</v>
      </c>
      <c r="F27" s="13"/>
    </row>
    <row r="28" spans="1:6" ht="47.25" x14ac:dyDescent="0.2">
      <c r="A28" s="29" t="s">
        <v>52</v>
      </c>
      <c r="B28" s="45" t="s">
        <v>53</v>
      </c>
      <c r="C28" s="23">
        <v>9223000</v>
      </c>
      <c r="D28" s="23">
        <v>824877.07</v>
      </c>
      <c r="E28" s="10">
        <f t="shared" si="0"/>
        <v>8.9436958690230934</v>
      </c>
      <c r="F28" s="13"/>
    </row>
    <row r="29" spans="1:6" ht="15.75" x14ac:dyDescent="0.2">
      <c r="A29" s="26" t="s">
        <v>54</v>
      </c>
      <c r="B29" s="44" t="s">
        <v>55</v>
      </c>
      <c r="C29" s="49">
        <f>C30+C32</f>
        <v>14435000</v>
      </c>
      <c r="D29" s="49">
        <f>D30+D32</f>
        <v>7968276.04</v>
      </c>
      <c r="E29" s="10">
        <f t="shared" si="0"/>
        <v>55.201080983720132</v>
      </c>
      <c r="F29" s="13"/>
    </row>
    <row r="30" spans="1:6" ht="31.5" x14ac:dyDescent="0.2">
      <c r="A30" s="29" t="s">
        <v>56</v>
      </c>
      <c r="B30" s="45" t="s">
        <v>57</v>
      </c>
      <c r="C30" s="23">
        <v>10281000</v>
      </c>
      <c r="D30" s="23">
        <v>7503091.9800000004</v>
      </c>
      <c r="E30" s="10">
        <f t="shared" si="0"/>
        <v>72.980176831047572</v>
      </c>
      <c r="F30" s="13"/>
    </row>
    <row r="31" spans="1:6" ht="47.25" x14ac:dyDescent="0.2">
      <c r="A31" s="29" t="s">
        <v>58</v>
      </c>
      <c r="B31" s="45" t="s">
        <v>59</v>
      </c>
      <c r="C31" s="23">
        <v>10281000</v>
      </c>
      <c r="D31" s="23">
        <v>7503091.9800000004</v>
      </c>
      <c r="E31" s="10">
        <f t="shared" si="0"/>
        <v>72.980176831047572</v>
      </c>
      <c r="F31" s="13"/>
    </row>
    <row r="32" spans="1:6" ht="31.5" x14ac:dyDescent="0.2">
      <c r="A32" s="29" t="s">
        <v>60</v>
      </c>
      <c r="B32" s="45" t="s">
        <v>61</v>
      </c>
      <c r="C32" s="23">
        <v>4154000</v>
      </c>
      <c r="D32" s="23">
        <v>465184.06</v>
      </c>
      <c r="E32" s="10">
        <f t="shared" si="0"/>
        <v>11.198460760712566</v>
      </c>
      <c r="F32" s="13"/>
    </row>
    <row r="33" spans="1:6" ht="47.25" x14ac:dyDescent="0.2">
      <c r="A33" s="29" t="s">
        <v>62</v>
      </c>
      <c r="B33" s="45" t="s">
        <v>63</v>
      </c>
      <c r="C33" s="23">
        <v>4154000</v>
      </c>
      <c r="D33" s="23">
        <v>465184.06</v>
      </c>
      <c r="E33" s="10">
        <f t="shared" si="0"/>
        <v>11.198460760712566</v>
      </c>
      <c r="F33" s="13"/>
    </row>
    <row r="34" spans="1:6" ht="47.25" x14ac:dyDescent="0.2">
      <c r="A34" s="28" t="s">
        <v>64</v>
      </c>
      <c r="B34" s="27" t="s">
        <v>10</v>
      </c>
      <c r="C34" s="23">
        <f>C35</f>
        <v>2097800</v>
      </c>
      <c r="D34" s="23">
        <f>D35</f>
        <v>485413.05</v>
      </c>
      <c r="E34" s="10">
        <f t="shared" si="0"/>
        <v>23.139148155210222</v>
      </c>
      <c r="F34" s="13"/>
    </row>
    <row r="35" spans="1:6" ht="126" x14ac:dyDescent="0.2">
      <c r="A35" s="26" t="s">
        <v>65</v>
      </c>
      <c r="B35" s="44" t="s">
        <v>66</v>
      </c>
      <c r="C35" s="23">
        <v>2097800</v>
      </c>
      <c r="D35" s="23">
        <f>D36+D38+D40</f>
        <v>485413.05</v>
      </c>
      <c r="E35" s="10">
        <f t="shared" si="0"/>
        <v>23.139148155210222</v>
      </c>
      <c r="F35" s="13"/>
    </row>
    <row r="36" spans="1:6" ht="78.75" x14ac:dyDescent="0.2">
      <c r="A36" s="29" t="s">
        <v>67</v>
      </c>
      <c r="B36" s="45" t="s">
        <v>68</v>
      </c>
      <c r="C36" s="11">
        <f>C37</f>
        <v>1789700</v>
      </c>
      <c r="D36" s="11">
        <f>D37</f>
        <v>460826.29</v>
      </c>
      <c r="E36" s="10">
        <f t="shared" si="0"/>
        <v>25.748800916354696</v>
      </c>
    </row>
    <row r="37" spans="1:6" ht="94.5" x14ac:dyDescent="0.2">
      <c r="A37" s="29" t="s">
        <v>69</v>
      </c>
      <c r="B37" s="45" t="s">
        <v>70</v>
      </c>
      <c r="C37" s="11">
        <v>1789700</v>
      </c>
      <c r="D37" s="11">
        <v>460826.29</v>
      </c>
      <c r="E37" s="10">
        <f t="shared" si="0"/>
        <v>25.748800916354696</v>
      </c>
    </row>
    <row r="38" spans="1:6" ht="47.25" x14ac:dyDescent="0.2">
      <c r="A38" s="46" t="s">
        <v>71</v>
      </c>
      <c r="B38" s="47" t="s">
        <v>72</v>
      </c>
      <c r="C38" s="11">
        <f>C39</f>
        <v>308100</v>
      </c>
      <c r="D38" s="11">
        <f>D39</f>
        <v>24570</v>
      </c>
      <c r="E38" s="10">
        <f t="shared" si="0"/>
        <v>7.9746835443037973</v>
      </c>
    </row>
    <row r="39" spans="1:6" ht="47.25" x14ac:dyDescent="0.2">
      <c r="A39" s="46" t="s">
        <v>73</v>
      </c>
      <c r="B39" s="47" t="s">
        <v>74</v>
      </c>
      <c r="C39" s="11">
        <v>308100</v>
      </c>
      <c r="D39" s="11">
        <v>24570</v>
      </c>
      <c r="E39" s="10">
        <f t="shared" si="0"/>
        <v>7.9746835443037973</v>
      </c>
    </row>
    <row r="40" spans="1:6" ht="47.25" x14ac:dyDescent="0.2">
      <c r="A40" s="46" t="s">
        <v>104</v>
      </c>
      <c r="B40" s="47" t="s">
        <v>106</v>
      </c>
      <c r="C40" s="11">
        <f>C41</f>
        <v>0</v>
      </c>
      <c r="D40" s="11">
        <f>D41</f>
        <v>16.760000000000002</v>
      </c>
      <c r="E40" s="10">
        <v>0</v>
      </c>
    </row>
    <row r="41" spans="1:6" ht="47.25" x14ac:dyDescent="0.2">
      <c r="A41" s="46" t="s">
        <v>105</v>
      </c>
      <c r="B41" s="47" t="s">
        <v>107</v>
      </c>
      <c r="C41" s="11">
        <v>0</v>
      </c>
      <c r="D41" s="11">
        <v>16.760000000000002</v>
      </c>
      <c r="E41" s="10">
        <v>0</v>
      </c>
    </row>
    <row r="42" spans="1:6" ht="31.5" x14ac:dyDescent="0.2">
      <c r="A42" s="26" t="s">
        <v>75</v>
      </c>
      <c r="B42" s="44" t="s">
        <v>11</v>
      </c>
      <c r="C42" s="11">
        <f>C43+C46</f>
        <v>270000</v>
      </c>
      <c r="D42" s="11">
        <f>D43+D46</f>
        <v>47885.02</v>
      </c>
      <c r="E42" s="10">
        <f t="shared" si="0"/>
        <v>17.73519259259259</v>
      </c>
    </row>
    <row r="43" spans="1:6" ht="47.25" x14ac:dyDescent="0.2">
      <c r="A43" s="26" t="s">
        <v>77</v>
      </c>
      <c r="B43" s="44" t="s">
        <v>76</v>
      </c>
      <c r="C43" s="11">
        <f>C44</f>
        <v>200000</v>
      </c>
      <c r="D43" s="11">
        <f>D44</f>
        <v>11644.1</v>
      </c>
      <c r="E43" s="10">
        <f t="shared" si="0"/>
        <v>5.8220499999999999</v>
      </c>
    </row>
    <row r="44" spans="1:6" ht="31.5" x14ac:dyDescent="0.2">
      <c r="A44" s="29" t="s">
        <v>77</v>
      </c>
      <c r="B44" s="30" t="s">
        <v>78</v>
      </c>
      <c r="C44" s="11">
        <f>C45</f>
        <v>200000</v>
      </c>
      <c r="D44" s="11">
        <f>D45</f>
        <v>11644.1</v>
      </c>
      <c r="E44" s="10">
        <f t="shared" si="0"/>
        <v>5.8220499999999999</v>
      </c>
    </row>
    <row r="45" spans="1:6" ht="47.25" x14ac:dyDescent="0.2">
      <c r="A45" s="29" t="s">
        <v>79</v>
      </c>
      <c r="B45" s="30" t="s">
        <v>80</v>
      </c>
      <c r="C45" s="11">
        <v>200000</v>
      </c>
      <c r="D45" s="11">
        <v>11644.1</v>
      </c>
      <c r="E45" s="10">
        <f t="shared" si="0"/>
        <v>5.8220499999999999</v>
      </c>
    </row>
    <row r="46" spans="1:6" ht="78.75" x14ac:dyDescent="0.2">
      <c r="A46" s="26" t="s">
        <v>81</v>
      </c>
      <c r="B46" s="48" t="s">
        <v>82</v>
      </c>
      <c r="C46" s="11">
        <f>C47</f>
        <v>70000</v>
      </c>
      <c r="D46" s="11">
        <f>D47</f>
        <v>36240.92</v>
      </c>
      <c r="E46" s="10">
        <f t="shared" si="0"/>
        <v>51.772742857142852</v>
      </c>
    </row>
    <row r="47" spans="1:6" ht="78.75" x14ac:dyDescent="0.2">
      <c r="A47" s="29" t="s">
        <v>83</v>
      </c>
      <c r="B47" s="30" t="s">
        <v>84</v>
      </c>
      <c r="C47" s="11">
        <f>C48</f>
        <v>70000</v>
      </c>
      <c r="D47" s="11">
        <f>D48</f>
        <v>36240.92</v>
      </c>
      <c r="E47" s="10">
        <f t="shared" si="0"/>
        <v>51.772742857142852</v>
      </c>
    </row>
    <row r="48" spans="1:6" ht="94.5" x14ac:dyDescent="0.2">
      <c r="A48" s="29" t="s">
        <v>85</v>
      </c>
      <c r="B48" s="30" t="s">
        <v>86</v>
      </c>
      <c r="C48" s="11">
        <v>70000</v>
      </c>
      <c r="D48" s="11">
        <v>36240.92</v>
      </c>
      <c r="E48" s="10">
        <f t="shared" si="0"/>
        <v>51.772742857142852</v>
      </c>
    </row>
    <row r="49" spans="1:5" ht="15.75" x14ac:dyDescent="0.2">
      <c r="A49" s="26" t="s">
        <v>112</v>
      </c>
      <c r="B49" s="48" t="s">
        <v>116</v>
      </c>
      <c r="C49" s="11">
        <f t="shared" ref="C49:D51" si="1">C50</f>
        <v>0</v>
      </c>
      <c r="D49" s="11">
        <f t="shared" si="1"/>
        <v>3807.05</v>
      </c>
      <c r="E49" s="10">
        <v>0</v>
      </c>
    </row>
    <row r="50" spans="1:5" ht="126" x14ac:dyDescent="0.2">
      <c r="A50" s="29" t="s">
        <v>113</v>
      </c>
      <c r="B50" s="30" t="s">
        <v>109</v>
      </c>
      <c r="C50" s="11">
        <f t="shared" si="1"/>
        <v>0</v>
      </c>
      <c r="D50" s="11">
        <f t="shared" si="1"/>
        <v>3807.05</v>
      </c>
      <c r="E50" s="10">
        <v>0</v>
      </c>
    </row>
    <row r="51" spans="1:5" ht="63" x14ac:dyDescent="0.2">
      <c r="A51" s="29" t="s">
        <v>114</v>
      </c>
      <c r="B51" s="30" t="s">
        <v>110</v>
      </c>
      <c r="C51" s="11">
        <f t="shared" si="1"/>
        <v>0</v>
      </c>
      <c r="D51" s="11">
        <f t="shared" si="1"/>
        <v>3807.05</v>
      </c>
      <c r="E51" s="10">
        <v>0</v>
      </c>
    </row>
    <row r="52" spans="1:5" ht="78.75" x14ac:dyDescent="0.2">
      <c r="A52" s="29" t="s">
        <v>115</v>
      </c>
      <c r="B52" s="30" t="s">
        <v>111</v>
      </c>
      <c r="C52" s="11">
        <v>0</v>
      </c>
      <c r="D52" s="11">
        <v>3807.05</v>
      </c>
      <c r="E52" s="10">
        <v>0</v>
      </c>
    </row>
    <row r="53" spans="1:5" ht="15.75" x14ac:dyDescent="0.2">
      <c r="A53" s="24" t="s">
        <v>87</v>
      </c>
      <c r="B53" s="25" t="s">
        <v>12</v>
      </c>
      <c r="C53" s="11">
        <f>C54+C58+C60</f>
        <v>20439347.859999999</v>
      </c>
      <c r="D53" s="11">
        <f>D54+D58+D60</f>
        <v>5722155.6799999997</v>
      </c>
      <c r="E53" s="10">
        <f t="shared" si="0"/>
        <v>27.995784010302565</v>
      </c>
    </row>
    <row r="54" spans="1:5" ht="31.5" x14ac:dyDescent="0.2">
      <c r="A54" s="35" t="s">
        <v>88</v>
      </c>
      <c r="B54" s="36" t="s">
        <v>89</v>
      </c>
      <c r="C54" s="11">
        <v>20392347.859999999</v>
      </c>
      <c r="D54" s="11">
        <f>D55+D56+D57</f>
        <v>5687582.7799999993</v>
      </c>
      <c r="E54" s="10">
        <f t="shared" si="0"/>
        <v>27.890769709535547</v>
      </c>
    </row>
    <row r="55" spans="1:5" ht="126" x14ac:dyDescent="0.2">
      <c r="A55" s="46" t="s">
        <v>90</v>
      </c>
      <c r="B55" s="45" t="s">
        <v>91</v>
      </c>
      <c r="C55" s="11">
        <v>13699801.970000001</v>
      </c>
      <c r="D55" s="11">
        <v>4109940.59</v>
      </c>
      <c r="E55" s="10">
        <f t="shared" si="0"/>
        <v>29.999999992700623</v>
      </c>
    </row>
    <row r="56" spans="1:5" ht="94.5" x14ac:dyDescent="0.2">
      <c r="A56" s="46" t="s">
        <v>92</v>
      </c>
      <c r="B56" s="45" t="s">
        <v>93</v>
      </c>
      <c r="C56" s="11">
        <v>138381.84</v>
      </c>
      <c r="D56" s="11">
        <v>41514.550000000003</v>
      </c>
      <c r="E56" s="10">
        <f t="shared" si="0"/>
        <v>29.999998554723657</v>
      </c>
    </row>
    <row r="57" spans="1:5" ht="63" x14ac:dyDescent="0.2">
      <c r="A57" s="46" t="s">
        <v>94</v>
      </c>
      <c r="B57" s="45" t="s">
        <v>95</v>
      </c>
      <c r="C57" s="11">
        <v>6554164.0499999998</v>
      </c>
      <c r="D57" s="11">
        <v>1536127.64</v>
      </c>
      <c r="E57" s="10">
        <f t="shared" si="0"/>
        <v>23.437430437829825</v>
      </c>
    </row>
    <row r="58" spans="1:5" ht="31.5" x14ac:dyDescent="0.2">
      <c r="A58" s="35" t="s">
        <v>96</v>
      </c>
      <c r="B58" s="36" t="s">
        <v>97</v>
      </c>
      <c r="C58" s="11">
        <f>C59</f>
        <v>200</v>
      </c>
      <c r="D58" s="11">
        <f>D59</f>
        <v>200</v>
      </c>
      <c r="E58" s="10">
        <f t="shared" si="0"/>
        <v>100</v>
      </c>
    </row>
    <row r="59" spans="1:5" ht="47.25" x14ac:dyDescent="0.2">
      <c r="A59" s="46" t="s">
        <v>98</v>
      </c>
      <c r="B59" s="47" t="s">
        <v>99</v>
      </c>
      <c r="C59" s="11">
        <v>200</v>
      </c>
      <c r="D59" s="11">
        <v>200</v>
      </c>
      <c r="E59" s="10">
        <f t="shared" si="0"/>
        <v>100</v>
      </c>
    </row>
    <row r="60" spans="1:5" ht="15.75" x14ac:dyDescent="0.2">
      <c r="A60" s="35" t="s">
        <v>100</v>
      </c>
      <c r="B60" s="36" t="s">
        <v>101</v>
      </c>
      <c r="C60" s="11">
        <f>C61</f>
        <v>46800</v>
      </c>
      <c r="D60" s="11">
        <f>D61</f>
        <v>34372.9</v>
      </c>
      <c r="E60" s="10">
        <f t="shared" si="0"/>
        <v>73.446367521367534</v>
      </c>
    </row>
    <row r="61" spans="1:5" ht="47.25" x14ac:dyDescent="0.2">
      <c r="A61" s="46" t="s">
        <v>102</v>
      </c>
      <c r="B61" s="47" t="s">
        <v>103</v>
      </c>
      <c r="C61" s="11">
        <v>46800</v>
      </c>
      <c r="D61" s="11">
        <v>34372.9</v>
      </c>
      <c r="E61" s="10">
        <f t="shared" si="0"/>
        <v>73.446367521367534</v>
      </c>
    </row>
    <row r="62" spans="1:5" x14ac:dyDescent="0.2">
      <c r="A62" s="51" t="s">
        <v>4</v>
      </c>
      <c r="B62" s="52"/>
      <c r="C62" s="12">
        <f>C53+C7</f>
        <v>65714747.859999999</v>
      </c>
      <c r="D62" s="12">
        <f>D53+D7</f>
        <v>27951240.02</v>
      </c>
      <c r="E62" s="10">
        <f t="shared" si="0"/>
        <v>42.534196554398832</v>
      </c>
    </row>
    <row r="63" spans="1:5" x14ac:dyDescent="0.2">
      <c r="C63" s="13"/>
      <c r="D63" s="13"/>
    </row>
    <row r="64" spans="1:5" x14ac:dyDescent="0.2">
      <c r="C64" s="13"/>
      <c r="D64" s="13"/>
    </row>
  </sheetData>
  <autoFilter ref="A6:E62"/>
  <mergeCells count="8">
    <mergeCell ref="A62:B62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zoomScale="90" zoomScaleNormal="90" zoomScaleSheetLayoutView="90" workbookViewId="0">
      <selection activeCell="F7" sqref="F7"/>
    </sheetView>
  </sheetViews>
  <sheetFormatPr defaultRowHeight="12.75" x14ac:dyDescent="0.2"/>
  <cols>
    <col min="1" max="1" width="42.140625" style="4" customWidth="1"/>
    <col min="2" max="6" width="17" style="4" customWidth="1"/>
    <col min="7" max="16384" width="9.140625" style="4"/>
  </cols>
  <sheetData>
    <row r="1" spans="1:6" ht="14.1" customHeight="1" x14ac:dyDescent="0.2">
      <c r="A1" s="6"/>
      <c r="B1" s="7"/>
      <c r="C1" s="8"/>
      <c r="E1" s="8"/>
      <c r="F1" s="9" t="s">
        <v>0</v>
      </c>
    </row>
    <row r="2" spans="1:6" ht="19.5" customHeight="1" x14ac:dyDescent="0.2">
      <c r="A2" s="55" t="s">
        <v>2</v>
      </c>
      <c r="B2" s="55" t="s">
        <v>117</v>
      </c>
      <c r="C2" s="58" t="s">
        <v>119</v>
      </c>
      <c r="D2" s="58" t="s">
        <v>3</v>
      </c>
      <c r="E2" s="58" t="s">
        <v>120</v>
      </c>
      <c r="F2" s="58" t="s">
        <v>118</v>
      </c>
    </row>
    <row r="3" spans="1:6" ht="36.75" customHeight="1" x14ac:dyDescent="0.2">
      <c r="A3" s="56"/>
      <c r="B3" s="56"/>
      <c r="C3" s="59"/>
      <c r="D3" s="59"/>
      <c r="E3" s="59"/>
      <c r="F3" s="59"/>
    </row>
    <row r="4" spans="1:6" ht="20.25" customHeight="1" x14ac:dyDescent="0.2">
      <c r="A4" s="57"/>
      <c r="B4" s="57"/>
      <c r="C4" s="60"/>
      <c r="D4" s="60"/>
      <c r="E4" s="60"/>
      <c r="F4" s="60"/>
    </row>
    <row r="5" spans="1:6" ht="31.5" x14ac:dyDescent="0.2">
      <c r="A5" s="17" t="s">
        <v>13</v>
      </c>
      <c r="B5" s="20">
        <f>SUM(B6:B12)</f>
        <v>45275400</v>
      </c>
      <c r="C5" s="20">
        <f>SUM(C6:C12)</f>
        <v>14122669.230000002</v>
      </c>
      <c r="D5" s="22">
        <f>C5/B5*100</f>
        <v>31.192809406432637</v>
      </c>
      <c r="E5" s="20">
        <f>SUM(E6:E12)</f>
        <v>16420689.059999999</v>
      </c>
      <c r="F5" s="22">
        <f t="shared" ref="F5:F14" si="0">C5/E5*100</f>
        <v>86.00533862127709</v>
      </c>
    </row>
    <row r="6" spans="1:6" ht="15.75" x14ac:dyDescent="0.2">
      <c r="A6" s="15" t="s">
        <v>6</v>
      </c>
      <c r="B6" s="21">
        <v>16682000</v>
      </c>
      <c r="C6" s="21">
        <v>7048973.4900000002</v>
      </c>
      <c r="D6" s="18">
        <f>C6/B6*100</f>
        <v>42.254966370938739</v>
      </c>
      <c r="E6" s="21">
        <v>7088060.4199999999</v>
      </c>
      <c r="F6" s="19">
        <f t="shared" si="0"/>
        <v>99.448552527998913</v>
      </c>
    </row>
    <row r="7" spans="1:6" ht="63" x14ac:dyDescent="0.2">
      <c r="A7" s="15" t="s">
        <v>7</v>
      </c>
      <c r="B7" s="21">
        <v>2546000</v>
      </c>
      <c r="C7" s="21">
        <v>1035353.73</v>
      </c>
      <c r="D7" s="14">
        <f t="shared" ref="D7" si="1">C7/B7*100</f>
        <v>40.665896700706988</v>
      </c>
      <c r="E7" s="21">
        <v>1144608.18</v>
      </c>
      <c r="F7" s="19">
        <f t="shared" si="0"/>
        <v>90.454860282406855</v>
      </c>
    </row>
    <row r="8" spans="1:6" ht="15.75" x14ac:dyDescent="0.2">
      <c r="A8" s="15" t="s">
        <v>8</v>
      </c>
      <c r="B8" s="21">
        <v>21600</v>
      </c>
      <c r="C8" s="21">
        <v>25007</v>
      </c>
      <c r="D8" s="18">
        <f t="shared" ref="D8:D14" si="2">C8/B8*100</f>
        <v>115.77314814814814</v>
      </c>
      <c r="E8" s="21">
        <v>43928.68</v>
      </c>
      <c r="F8" s="19">
        <f t="shared" si="0"/>
        <v>56.926363368988099</v>
      </c>
    </row>
    <row r="9" spans="1:6" ht="15.75" x14ac:dyDescent="0.2">
      <c r="A9" s="15" t="s">
        <v>9</v>
      </c>
      <c r="B9" s="21">
        <v>23658000</v>
      </c>
      <c r="C9" s="21">
        <v>5709028.0800000001</v>
      </c>
      <c r="D9" s="18">
        <f t="shared" si="2"/>
        <v>24.131490743089017</v>
      </c>
      <c r="E9" s="21">
        <v>7413674.0199999996</v>
      </c>
      <c r="F9" s="19">
        <f t="shared" si="0"/>
        <v>77.006731946922059</v>
      </c>
    </row>
    <row r="10" spans="1:6" ht="78.75" x14ac:dyDescent="0.2">
      <c r="A10" s="15" t="s">
        <v>10</v>
      </c>
      <c r="B10" s="21">
        <v>2097800</v>
      </c>
      <c r="C10" s="21">
        <v>267923.90000000002</v>
      </c>
      <c r="D10" s="18">
        <f t="shared" si="2"/>
        <v>12.77166078749166</v>
      </c>
      <c r="E10" s="21">
        <v>730417.76</v>
      </c>
      <c r="F10" s="19">
        <f t="shared" si="0"/>
        <v>36.680912578029321</v>
      </c>
    </row>
    <row r="11" spans="1:6" ht="47.25" x14ac:dyDescent="0.2">
      <c r="A11" s="15" t="s">
        <v>11</v>
      </c>
      <c r="B11" s="21">
        <v>270000</v>
      </c>
      <c r="C11" s="21">
        <v>32575.98</v>
      </c>
      <c r="D11" s="18">
        <f t="shared" ref="D11" si="3">C11/B11*100</f>
        <v>12.065177777777777</v>
      </c>
      <c r="E11" s="21">
        <v>0</v>
      </c>
      <c r="F11" s="19" t="e">
        <f t="shared" ref="F11" si="4">C11/E11*100</f>
        <v>#DIV/0!</v>
      </c>
    </row>
    <row r="12" spans="1:6" ht="31.5" x14ac:dyDescent="0.2">
      <c r="A12" s="15" t="s">
        <v>116</v>
      </c>
      <c r="B12" s="21">
        <v>0</v>
      </c>
      <c r="C12" s="21">
        <v>3807.05</v>
      </c>
      <c r="D12" s="18">
        <v>0</v>
      </c>
      <c r="E12" s="21">
        <v>0</v>
      </c>
      <c r="F12" s="19" t="e">
        <f t="shared" si="0"/>
        <v>#DIV/0!</v>
      </c>
    </row>
    <row r="13" spans="1:6" ht="15" customHeight="1" x14ac:dyDescent="0.2">
      <c r="A13" s="16" t="s">
        <v>12</v>
      </c>
      <c r="B13" s="22">
        <v>20439347.859999999</v>
      </c>
      <c r="C13" s="22">
        <v>5524865.9900000002</v>
      </c>
      <c r="D13" s="22">
        <f t="shared" si="2"/>
        <v>27.030539466536585</v>
      </c>
      <c r="E13" s="22">
        <v>0</v>
      </c>
      <c r="F13" s="22" t="e">
        <f t="shared" si="0"/>
        <v>#DIV/0!</v>
      </c>
    </row>
    <row r="14" spans="1:6" ht="15.75" x14ac:dyDescent="0.2">
      <c r="A14" s="16" t="s">
        <v>14</v>
      </c>
      <c r="B14" s="22">
        <f>B13+B5</f>
        <v>65714747.859999999</v>
      </c>
      <c r="C14" s="22">
        <f>C13+C5</f>
        <v>19647535.220000003</v>
      </c>
      <c r="D14" s="22">
        <f t="shared" si="2"/>
        <v>29.898212897137643</v>
      </c>
      <c r="E14" s="22">
        <f>E13+E5</f>
        <v>16420689.059999999</v>
      </c>
      <c r="F14" s="22">
        <f t="shared" si="0"/>
        <v>119.65110080465773</v>
      </c>
    </row>
    <row r="15" spans="1:6" x14ac:dyDescent="0.2">
      <c r="B15" s="13"/>
      <c r="C15" s="13"/>
      <c r="E15" s="13"/>
      <c r="F15" s="13"/>
    </row>
    <row r="16" spans="1:6" x14ac:dyDescent="0.2">
      <c r="B16" s="13">
        <f>B6+B7+B8+B9</f>
        <v>42907600</v>
      </c>
      <c r="C16" s="13"/>
      <c r="E16" s="13">
        <f>C14-E14</f>
        <v>3226846.1600000039</v>
      </c>
      <c r="F16" s="13"/>
    </row>
    <row r="17" spans="1:7" x14ac:dyDescent="0.2">
      <c r="E17" s="13"/>
    </row>
    <row r="18" spans="1:7" x14ac:dyDescent="0.2">
      <c r="E18" s="13"/>
    </row>
    <row r="19" spans="1:7" x14ac:dyDescent="0.2">
      <c r="E19" s="13"/>
    </row>
    <row r="20" spans="1:7" x14ac:dyDescent="0.2">
      <c r="E20" s="13"/>
    </row>
    <row r="21" spans="1:7" x14ac:dyDescent="0.2">
      <c r="E21" s="13"/>
    </row>
    <row r="22" spans="1:7" x14ac:dyDescent="0.2">
      <c r="A22" s="13">
        <f>B6+B7+B8+B9</f>
        <v>42907600</v>
      </c>
      <c r="B22" s="13">
        <f>C6+C7+C8+C9</f>
        <v>13818362.300000001</v>
      </c>
      <c r="C22" s="4">
        <f>B22/A22*100</f>
        <v>32.204929429751374</v>
      </c>
      <c r="E22" s="13">
        <f>E6+E7+E8+E9</f>
        <v>15690271.299999999</v>
      </c>
      <c r="F22" s="4">
        <f>B22/E22*100</f>
        <v>88.069619930663663</v>
      </c>
    </row>
    <row r="23" spans="1:7" x14ac:dyDescent="0.2">
      <c r="A23" s="13">
        <f>B10+B12+B11</f>
        <v>2367800</v>
      </c>
      <c r="B23" s="13">
        <f>C10+C12+C11</f>
        <v>304306.93</v>
      </c>
      <c r="C23" s="4">
        <f>B23/A23*100</f>
        <v>12.851884872033112</v>
      </c>
      <c r="E23" s="13">
        <f>E10+E12</f>
        <v>730417.76</v>
      </c>
      <c r="F23" s="4">
        <f>B23/E23*100</f>
        <v>41.662038721511919</v>
      </c>
      <c r="G23" s="4">
        <f>100-F23</f>
        <v>58.337961278488081</v>
      </c>
    </row>
  </sheetData>
  <autoFilter ref="A4:D14"/>
  <mergeCells count="6">
    <mergeCell ref="E2:E4"/>
    <mergeCell ref="F2:F4"/>
    <mergeCell ref="A2:A4"/>
    <mergeCell ref="B2:B4"/>
    <mergeCell ref="C2:C4"/>
    <mergeCell ref="D2:D4"/>
  </mergeCells>
  <pageMargins left="0.54" right="0.23622047244094491" top="0.38" bottom="0.17" header="0.17" footer="0"/>
  <pageSetup paperSize="9" fitToHeight="0" orientation="landscape" r:id="rId1"/>
  <headerFooter>
    <oddHeader>&amp;C&amp;P</oddHead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Доходы (2)</vt:lpstr>
      <vt:lpstr>Лист1</vt:lpstr>
      <vt:lpstr>Доходы!Заголовки_для_печати</vt:lpstr>
      <vt:lpstr>'Доходы (2)'!Заголовки_для_печати</vt:lpstr>
      <vt:lpstr>Доходы!Область_печати</vt:lpstr>
      <vt:lpstr>'Доходы (2)'!Область_печати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2020-11-03T05:47:47Z</cp:lastPrinted>
  <dcterms:created xsi:type="dcterms:W3CDTF">2017-04-17T08:10:55Z</dcterms:created>
  <dcterms:modified xsi:type="dcterms:W3CDTF">2020-11-10T06:56:28Z</dcterms:modified>
</cp:coreProperties>
</file>