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  <sheet name="Лист3" sheetId="3" r:id="rId2"/>
    <sheet name="Лист4" sheetId="5" r:id="rId3"/>
  </sheets>
  <calcPr calcId="145621"/>
</workbook>
</file>

<file path=xl/calcChain.xml><?xml version="1.0" encoding="utf-8"?>
<calcChain xmlns="http://schemas.openxmlformats.org/spreadsheetml/2006/main">
  <c r="I123" i="2" l="1"/>
  <c r="G28" i="2" l="1"/>
  <c r="G47" i="5" l="1"/>
  <c r="G45" i="5"/>
  <c r="G44" i="5"/>
  <c r="F48" i="5"/>
  <c r="E48" i="5"/>
  <c r="G48" i="5" l="1"/>
  <c r="F71" i="5"/>
  <c r="E71" i="5"/>
  <c r="F72" i="5"/>
  <c r="E72" i="5"/>
  <c r="F70" i="5"/>
  <c r="E70" i="5"/>
  <c r="F69" i="5"/>
  <c r="E69" i="5"/>
  <c r="F63" i="5"/>
  <c r="E63" i="5"/>
  <c r="G63" i="5"/>
  <c r="G70" i="5" l="1"/>
  <c r="F73" i="5"/>
  <c r="G69" i="5"/>
  <c r="E73" i="5"/>
  <c r="G71" i="5"/>
  <c r="G73" i="5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F3" i="3"/>
  <c r="G3" i="3" s="1"/>
  <c r="F2" i="3"/>
  <c r="H28" i="2"/>
  <c r="F28" i="2"/>
  <c r="F19" i="2" s="1"/>
  <c r="F18" i="2" s="1"/>
  <c r="H8" i="2"/>
  <c r="H7" i="2" s="1"/>
  <c r="H6" i="2" s="1"/>
  <c r="H5" i="2" s="1"/>
  <c r="G8" i="2"/>
  <c r="G7" i="2"/>
  <c r="G6" i="2" s="1"/>
  <c r="G5" i="2" s="1"/>
  <c r="F8" i="2"/>
  <c r="F7" i="2" s="1"/>
  <c r="F6" i="2" s="1"/>
  <c r="F5" i="2" s="1"/>
  <c r="H47" i="2"/>
  <c r="G47" i="2"/>
  <c r="F47" i="2"/>
  <c r="H56" i="2"/>
  <c r="G56" i="2"/>
  <c r="G18" i="2" s="1"/>
  <c r="F56" i="2"/>
  <c r="H18" i="2" l="1"/>
  <c r="H3" i="3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5" i="2"/>
  <c r="G66" i="5" l="1"/>
  <c r="G68" i="5" s="1"/>
  <c r="G56" i="5"/>
  <c r="G58" i="5" s="1"/>
  <c r="G51" i="5"/>
  <c r="G53" i="5" s="1"/>
  <c r="G46" i="5"/>
  <c r="G41" i="5"/>
  <c r="G43" i="5" s="1"/>
  <c r="G36" i="5"/>
  <c r="G38" i="5" s="1"/>
  <c r="G31" i="5"/>
  <c r="G33" i="5" s="1"/>
  <c r="G26" i="5"/>
  <c r="G28" i="5" s="1"/>
  <c r="G21" i="5"/>
  <c r="G23" i="5" s="1"/>
  <c r="G16" i="5"/>
  <c r="G18" i="5" s="1"/>
  <c r="G6" i="5"/>
  <c r="G8" i="5" s="1"/>
  <c r="G11" i="5"/>
  <c r="E68" i="5"/>
  <c r="E58" i="5"/>
  <c r="E53" i="5"/>
  <c r="E43" i="5"/>
  <c r="E38" i="5"/>
  <c r="E33" i="5"/>
  <c r="E28" i="5"/>
  <c r="E23" i="5"/>
  <c r="E18" i="5"/>
  <c r="E13" i="5"/>
  <c r="E8" i="5"/>
  <c r="F68" i="5"/>
  <c r="F58" i="5"/>
  <c r="F53" i="5"/>
  <c r="F43" i="5"/>
  <c r="F38" i="5"/>
  <c r="F33" i="5"/>
  <c r="F28" i="5"/>
  <c r="F23" i="5"/>
  <c r="F18" i="5"/>
  <c r="F13" i="5"/>
  <c r="F8" i="5"/>
  <c r="G13" i="5" l="1"/>
  <c r="C16" i="3" l="1"/>
  <c r="C2" i="3"/>
  <c r="D2" i="3" l="1"/>
  <c r="G2" i="3" l="1"/>
  <c r="E2" i="3"/>
  <c r="I124" i="2"/>
  <c r="H2" i="3" l="1"/>
</calcChain>
</file>

<file path=xl/sharedStrings.xml><?xml version="1.0" encoding="utf-8"?>
<sst xmlns="http://schemas.openxmlformats.org/spreadsheetml/2006/main" count="512" uniqueCount="171">
  <si>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</si>
  <si>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</si>
  <si>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</si>
  <si>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</si>
  <si>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</si>
  <si>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</si>
  <si>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</si>
  <si>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</si>
  <si>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</si>
  <si>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</si>
  <si>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</si>
  <si>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</si>
  <si>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</si>
  <si>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</si>
  <si>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</si>
  <si>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</si>
  <si>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</si>
  <si>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</si>
  <si>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</si>
  <si>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</si>
  <si>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</si>
  <si>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</si>
  <si>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</si>
  <si>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</si>
  <si>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</si>
  <si>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</si>
  <si>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</si>
  <si>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</si>
  <si>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</si>
  <si>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</si>
  <si>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</si>
  <si>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</si>
  <si>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</si>
  <si>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</si>
  <si>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</si>
  <si>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</si>
  <si>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</si>
  <si>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</si>
  <si>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</si>
  <si>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</si>
  <si>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</si>
  <si>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</si>
  <si>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</si>
  <si>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</si>
  <si>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</si>
  <si>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</si>
  <si>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</si>
  <si>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</si>
  <si>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</si>
  <si>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</si>
  <si>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</si>
  <si>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</si>
  <si>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</si>
  <si>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</si>
  <si>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</si>
  <si>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1400</t>
  </si>
  <si>
    <t>1403</t>
  </si>
  <si>
    <t>Прочие межбюджетные трансферты предоставляемые бюджету муниципального района</t>
  </si>
  <si>
    <t>Пр ЦСР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</si>
  <si>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</si>
  <si>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</si>
  <si>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</si>
  <si>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</si>
  <si>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</si>
  <si>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</si>
  <si>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</si>
  <si>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</si>
  <si>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</si>
  <si>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</si>
  <si>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</si>
  <si>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</si>
  <si>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</si>
  <si>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</si>
  <si>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</si>
  <si>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</si>
  <si>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</si>
  <si>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</si>
  <si>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</si>
  <si>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</si>
  <si>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</si>
  <si>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</si>
  <si>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</si>
  <si>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</si>
  <si>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</si>
  <si>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</si>
  <si>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</si>
  <si>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</si>
  <si>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</si>
  <si>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Оценка имущества, признание прав и регулирование отношений муниципальной собственности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</si>
  <si>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</si>
  <si>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</si>
  <si>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</si>
  <si>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</si>
  <si>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</si>
  <si>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0107</t>
  </si>
  <si>
    <t>Исполнено за 1 кв. 2019г.</t>
  </si>
  <si>
    <t>Исполнено за 1 кв. 2018г.</t>
  </si>
  <si>
    <t>% 2019г. к 2018г.</t>
  </si>
  <si>
    <t>Обеспечение проведения выборок и референдумов</t>
  </si>
  <si>
    <t xml:space="preserve">Объем средств на реализацию 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</si>
  <si>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</si>
  <si>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</si>
  <si>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Исполнение, %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</si>
  <si>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</si>
  <si>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</si>
  <si>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</si>
  <si>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</si>
  <si>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</si>
  <si>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</si>
  <si>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</si>
  <si>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</si>
  <si>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</si>
  <si>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</si>
  <si>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</si>
  <si>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</si>
  <si>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13 0 10 80040</t>
  </si>
  <si>
    <t>13 0 11 81410</t>
  </si>
  <si>
    <t>13 0 12 80900</t>
  </si>
  <si>
    <t>13 0 12 80910</t>
  </si>
  <si>
    <t>13 0 12 80920</t>
  </si>
  <si>
    <t>13 0 21 12020</t>
  </si>
  <si>
    <t>Национальная экономика</t>
  </si>
  <si>
    <t>13 0 14 81630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</si>
  <si>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</si>
  <si>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13 0 15 84240</t>
  </si>
  <si>
    <t>Жилищно-коммунальное хозяйство</t>
  </si>
  <si>
    <t>13 0 16 81830</t>
  </si>
  <si>
    <t>13 0 16 81840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</si>
  <si>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</si>
  <si>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13 0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</si>
  <si>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</si>
  <si>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13 0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</si>
  <si>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</si>
  <si>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0 F3 6748S</t>
  </si>
  <si>
    <t>13 0 16 81730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</si>
  <si>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</si>
  <si>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</si>
  <si>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в объекты муниципальной собственности</t>
  </si>
  <si>
    <t>13 0 16 81870</t>
  </si>
  <si>
    <t>13 0 16 84360</t>
  </si>
  <si>
    <t>13 0 16 84320</t>
  </si>
  <si>
    <t>13 0 16 84330</t>
  </si>
  <si>
    <t>13 0 16 84380</t>
  </si>
  <si>
    <t>13 0 26 84330</t>
  </si>
  <si>
    <t>13 0 36 84330</t>
  </si>
  <si>
    <t>13 0 46 84330</t>
  </si>
  <si>
    <t>Реализация программ формирования современной городской среды</t>
  </si>
  <si>
    <t>13 0 F2 55550</t>
  </si>
  <si>
    <t>Межбюджетные трансферты общего характера бюджетам бюджетной системы Российской Федерации</t>
  </si>
  <si>
    <t>13 0 18 83690</t>
  </si>
  <si>
    <t>377 962,86</t>
  </si>
  <si>
    <t>52 840,00</t>
  </si>
  <si>
    <t>500 000,00</t>
  </si>
  <si>
    <t>Утверждено на 2020 год</t>
  </si>
  <si>
    <t>Уточненная бюджетная роспись
на 2020 год</t>
  </si>
  <si>
    <t>План 2020 год, рублей</t>
  </si>
  <si>
    <t>Факт 2020 год, рублей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</si>
  <si>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</si>
  <si>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</si>
  <si>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</si>
  <si>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</si>
  <si>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</si>
  <si>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</si>
  <si>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</si>
  <si>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областного и местного бюджетов)</t>
  </si>
  <si>
    <t>13 0 F3 09502</t>
  </si>
  <si>
    <t>13 0 F3 09602</t>
  </si>
  <si>
    <t>278 161,47</t>
  </si>
  <si>
    <t>Расходы бюджета Трубчевского городского поселения Трубчевского муниципального района Брянской области по ведомственной структуре за девять месяцев 2020 года</t>
  </si>
  <si>
    <t>Кассовое исполнение
за девять месяцев
2020 года</t>
  </si>
  <si>
    <t xml:space="preserve">Приложение 2 
к постановлению 
Администрации Трубчевского муниципального района
от 26.10. 2020 г. № 663.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</si>
</sst>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6" fillId="0" borderId="3">
      <alignment horizontal="center" vertical="center" wrapText="1"/>
    </xf>
    <xf numFmtId="0" fontId="6" fillId="0" borderId="2">
      <alignment horizontal="center" vertical="center" wrapText="1"/>
    </xf>
    <xf numFmtId="0" fontId="6" fillId="0" borderId="4">
      <alignment horizontal="center" vertical="center" wrapText="1"/>
    </xf>
    <xf numFmtId="49" fontId="7" fillId="0" borderId="2">
      <alignment vertical="center" wrapText="1"/>
    </xf>
    <xf numFmtId="1" fontId="7" fillId="0" borderId="2">
      <alignment horizontal="center" vertical="center" shrinkToFit="1"/>
      <protection locked="0"/>
    </xf>
    <xf numFmtId="4" fontId="7" fillId="0" borderId="2">
      <alignment horizontal="right" vertical="center" shrinkToFit="1"/>
      <protection locked="0"/>
    </xf>
    <xf numFmtId="1" fontId="8" fillId="0" borderId="2">
      <alignment horizontal="center" vertical="center" shrinkToFit="1"/>
    </xf>
    <xf numFmtId="4" fontId="8" fillId="0" borderId="2">
      <alignment horizontal="right" vertical="center" shrinkToFit="1"/>
    </xf>
    <xf numFmtId="0" fontId="9" fillId="0" borderId="0"/>
    <xf numFmtId="43" fontId="10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/>
    <xf numFmtId="49" fontId="1" fillId="0" borderId="1" xfId="13" applyFont="1" applyBorder="1" applyProtection="1">
      <alignment vertical="center" wrapText="1"/>
    </xf>
    <xf numFmtId="1" fontId="1" fillId="0" borderId="1" xfId="14" applyNumberFormat="1" applyFont="1" applyBorder="1" applyProtection="1">
      <alignment horizontal="center" vertical="center" shrinkToFit="1"/>
      <protection locked="0"/>
    </xf>
    <xf numFmtId="0" fontId="1" fillId="0" borderId="1" xfId="6" applyFont="1" applyBorder="1" applyAlignment="1" applyProtection="1">
      <alignment horizontal="left" vertical="center" wrapText="1" indent="1"/>
    </xf>
    <xf numFmtId="49" fontId="1" fillId="0" borderId="1" xfId="16" applyNumberFormat="1" applyFont="1" applyBorder="1" applyProtection="1">
      <alignment horizontal="center" vertical="center" shrinkToFit="1"/>
    </xf>
    <xf numFmtId="0" fontId="1" fillId="0" borderId="1" xfId="11" applyNumberFormat="1" applyFont="1" applyBorder="1" applyProtection="1">
      <alignment horizontal="center" vertical="center" wrapText="1"/>
    </xf>
    <xf numFmtId="0" fontId="1" fillId="0" borderId="1" xfId="10" applyNumberFormat="1" applyFont="1" applyBorder="1" applyProtection="1">
      <alignment horizontal="center" vertical="center" wrapText="1"/>
    </xf>
    <xf numFmtId="0" fontId="1" fillId="0" borderId="1" xfId="1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/>
    <xf numFmtId="43" fontId="5" fillId="0" borderId="0" xfId="19" applyFont="1"/>
    <xf numFmtId="2" fontId="5" fillId="0" borderId="0" xfId="0" applyNumberFormat="1" applyFont="1"/>
    <xf numFmtId="4" fontId="1" fillId="0" borderId="1" xfId="15" applyFont="1" applyBorder="1" applyAlignment="1" applyProtection="1">
      <alignment horizontal="center" vertical="center" shrinkToFit="1"/>
      <protection locked="0"/>
    </xf>
    <xf numFmtId="2" fontId="5" fillId="0" borderId="1" xfId="0" applyNumberFormat="1" applyFont="1" applyBorder="1" applyAlignment="1">
      <alignment horizontal="center" vertical="center"/>
    </xf>
    <xf numFmtId="4" fontId="1" fillId="0" borderId="1" xfId="17" applyFont="1" applyBorder="1" applyAlignment="1" applyProtection="1">
      <alignment horizontal="center" vertical="center" shrinkToFit="1"/>
    </xf>
    <xf numFmtId="0" fontId="11" fillId="0" borderId="0" xfId="0" applyFont="1"/>
    <xf numFmtId="0" fontId="12" fillId="0" borderId="5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9" fillId="0" borderId="6" xfId="0" applyFont="1" applyBorder="1" applyAlignment="1" applyProtection="1">
      <alignment horizontal="center" vertical="center" wrapText="1"/>
    </xf>
    <xf numFmtId="49" fontId="19" fillId="0" borderId="6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23" fillId="0" borderId="9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6" fillId="0" borderId="5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/>
    </xf>
    <xf numFmtId="0" fontId="18" fillId="0" borderId="8" xfId="0" applyFont="1" applyBorder="1" applyAlignment="1">
      <alignment horizontal="center" vertical="center"/>
    </xf>
    <xf numFmtId="4" fontId="18" fillId="0" borderId="8" xfId="19" applyNumberFormat="1" applyFont="1" applyBorder="1"/>
    <xf numFmtId="4" fontId="18" fillId="0" borderId="1" xfId="19" applyNumberFormat="1" applyFont="1" applyBorder="1"/>
    <xf numFmtId="4" fontId="22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49" fontId="19" fillId="5" borderId="6" xfId="0" applyNumberFormat="1" applyFont="1" applyFill="1" applyBorder="1" applyAlignment="1" applyProtection="1">
      <alignment horizontal="center" vertical="center" wrapText="1"/>
    </xf>
    <xf numFmtId="4" fontId="20" fillId="5" borderId="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4" fontId="24" fillId="5" borderId="1" xfId="0" applyNumberFormat="1" applyFont="1" applyFill="1" applyBorder="1" applyAlignment="1">
      <alignment horizontal="right" vertical="center" wrapText="1"/>
    </xf>
    <xf numFmtId="4" fontId="18" fillId="5" borderId="1" xfId="19" applyNumberFormat="1" applyFont="1" applyFill="1" applyBorder="1"/>
    <xf numFmtId="0" fontId="17" fillId="5" borderId="0" xfId="0" applyFont="1" applyFill="1"/>
    <xf numFmtId="0" fontId="24" fillId="0" borderId="0" xfId="0" applyFont="1"/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4" fontId="26" fillId="5" borderId="5" xfId="0" applyNumberFormat="1" applyFont="1" applyFill="1" applyBorder="1" applyAlignment="1">
      <alignment horizontal="center" vertical="center" wrapText="1"/>
    </xf>
    <xf numFmtId="0" fontId="24" fillId="5" borderId="0" xfId="0" applyFont="1" applyFill="1"/>
    <xf numFmtId="0" fontId="24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6" xfId="0" applyFont="1" applyBorder="1" applyAlignment="1"/>
    <xf numFmtId="0" fontId="11" fillId="0" borderId="7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14" fillId="0" borderId="1" xfId="0" applyFont="1" applyBorder="1" applyAlignment="1">
      <alignment horizontal="center" vertical="center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view="pageBreakPreview" zoomScale="75" zoomScaleNormal="100" zoomScaleSheetLayoutView="75" workbookViewId="0">
      <selection activeCell="D1" sqref="D1:I1"/>
    </sheetView>
  </sheetViews>
  <sheetFormatPr defaultRowHeight="18.75" x14ac:dyDescent="0.3"/>
  <cols>
    <col min="1" max="1" width="57.28515625" style="24" customWidth="1"/>
    <col min="2" max="3" width="9.140625" style="25"/>
    <col min="4" max="4" width="13.85546875" style="25" customWidth="1"/>
    <col min="5" max="5" width="9.140625" style="25"/>
    <col min="6" max="6" width="16.7109375" style="26" customWidth="1"/>
    <col min="7" max="7" width="19.42578125" style="26" customWidth="1"/>
    <col min="8" max="8" width="18.140625" style="63" customWidth="1"/>
    <col min="9" max="9" width="15.85546875" style="26" customWidth="1"/>
    <col min="10" max="16384" width="9.140625" style="26"/>
  </cols>
  <sheetData>
    <row r="1" spans="1:9" ht="87" customHeight="1" x14ac:dyDescent="0.3">
      <c r="D1" s="74" t="s">
        <v>170</v>
      </c>
      <c r="E1" s="74"/>
      <c r="F1" s="74"/>
      <c r="G1" s="74"/>
      <c r="H1" s="74"/>
      <c r="I1" s="74"/>
    </row>
    <row r="2" spans="1:9" ht="33.75" customHeight="1" x14ac:dyDescent="0.3">
      <c r="A2" s="73" t="s">
        <v>168</v>
      </c>
      <c r="B2" s="73"/>
      <c r="C2" s="73"/>
      <c r="D2" s="73"/>
      <c r="E2" s="73"/>
      <c r="F2" s="73"/>
      <c r="G2" s="73"/>
      <c r="H2" s="73"/>
      <c r="I2" s="73"/>
    </row>
    <row r="4" spans="1:9" ht="73.5" customHeight="1" x14ac:dyDescent="0.3">
      <c r="A4" s="27"/>
      <c r="B4" s="27" t="s">
        <v>0</v>
      </c>
      <c r="C4" s="27" t="s">
        <v>1</v>
      </c>
      <c r="D4" s="27" t="s">
        <v>58</v>
      </c>
      <c r="E4" s="27" t="s">
        <v>2</v>
      </c>
      <c r="F4" s="28" t="s">
        <v>153</v>
      </c>
      <c r="G4" s="28" t="s">
        <v>154</v>
      </c>
      <c r="H4" s="58" t="s">
        <v>169</v>
      </c>
      <c r="I4" s="29" t="s">
        <v>3</v>
      </c>
    </row>
    <row r="5" spans="1:9" ht="37.5" x14ac:dyDescent="0.3">
      <c r="A5" s="30" t="s">
        <v>22</v>
      </c>
      <c r="B5" s="31">
        <v>112</v>
      </c>
      <c r="C5" s="32"/>
      <c r="D5" s="32"/>
      <c r="E5" s="33"/>
      <c r="F5" s="34">
        <f>F6+F13</f>
        <v>1111428.8199999998</v>
      </c>
      <c r="G5" s="34">
        <f>G6+G13</f>
        <v>1011428.82</v>
      </c>
      <c r="H5" s="59">
        <f>H6+H13</f>
        <v>738624.29</v>
      </c>
      <c r="I5" s="35">
        <f>H5/G5*100</f>
        <v>73.027807334973915</v>
      </c>
    </row>
    <row r="6" spans="1:9" x14ac:dyDescent="0.3">
      <c r="A6" s="36" t="s">
        <v>103</v>
      </c>
      <c r="B6" s="37">
        <v>112</v>
      </c>
      <c r="C6" s="38" t="s">
        <v>24</v>
      </c>
      <c r="D6" s="32"/>
      <c r="E6" s="33"/>
      <c r="F6" s="39">
        <f t="shared" ref="F6:H7" si="0">F7</f>
        <v>1017136.0599999999</v>
      </c>
      <c r="G6" s="39">
        <f t="shared" si="0"/>
        <v>917136.05999999994</v>
      </c>
      <c r="H6" s="60">
        <f t="shared" si="0"/>
        <v>667904.72</v>
      </c>
      <c r="I6" s="35">
        <f t="shared" ref="I6:I72" si="1">H6/G6*100</f>
        <v>72.825041902724891</v>
      </c>
    </row>
    <row r="7" spans="1:9" ht="75" x14ac:dyDescent="0.3">
      <c r="A7" s="36" t="s">
        <v>5</v>
      </c>
      <c r="B7" s="37">
        <v>112</v>
      </c>
      <c r="C7" s="38" t="s">
        <v>25</v>
      </c>
      <c r="D7" s="32"/>
      <c r="E7" s="33"/>
      <c r="F7" s="39">
        <f t="shared" si="0"/>
        <v>1017136.0599999999</v>
      </c>
      <c r="G7" s="39">
        <f t="shared" si="0"/>
        <v>917136.05999999994</v>
      </c>
      <c r="H7" s="60">
        <f t="shared" si="0"/>
        <v>667904.72</v>
      </c>
      <c r="I7" s="35">
        <f t="shared" si="1"/>
        <v>72.825041902724891</v>
      </c>
    </row>
    <row r="8" spans="1:9" ht="56.25" x14ac:dyDescent="0.3">
      <c r="A8" s="36" t="s">
        <v>26</v>
      </c>
      <c r="B8" s="37">
        <v>112</v>
      </c>
      <c r="C8" s="38" t="s">
        <v>25</v>
      </c>
      <c r="D8" s="37" t="s">
        <v>104</v>
      </c>
      <c r="E8" s="33"/>
      <c r="F8" s="39">
        <f>F9+F11</f>
        <v>1017136.0599999999</v>
      </c>
      <c r="G8" s="39">
        <f>G9+G11</f>
        <v>917136.05999999994</v>
      </c>
      <c r="H8" s="60">
        <f>H9+H11</f>
        <v>667904.72</v>
      </c>
      <c r="I8" s="35">
        <f t="shared" si="1"/>
        <v>72.825041902724891</v>
      </c>
    </row>
    <row r="9" spans="1:9" ht="112.5" x14ac:dyDescent="0.3">
      <c r="A9" s="36" t="s">
        <v>105</v>
      </c>
      <c r="B9" s="37">
        <v>112</v>
      </c>
      <c r="C9" s="38" t="s">
        <v>25</v>
      </c>
      <c r="D9" s="37" t="s">
        <v>104</v>
      </c>
      <c r="E9" s="40">
        <v>100</v>
      </c>
      <c r="F9" s="39">
        <v>377962.86</v>
      </c>
      <c r="G9" s="39">
        <v>377962.86</v>
      </c>
      <c r="H9" s="60">
        <v>266545.21999999997</v>
      </c>
      <c r="I9" s="35">
        <f t="shared" si="1"/>
        <v>70.521537486513893</v>
      </c>
    </row>
    <row r="10" spans="1:9" s="64" customFormat="1" ht="37.5" x14ac:dyDescent="0.3">
      <c r="A10" s="42" t="s">
        <v>106</v>
      </c>
      <c r="B10" s="43">
        <v>112</v>
      </c>
      <c r="C10" s="44" t="s">
        <v>25</v>
      </c>
      <c r="D10" s="43" t="s">
        <v>104</v>
      </c>
      <c r="E10" s="72">
        <v>120</v>
      </c>
      <c r="F10" s="47" t="s">
        <v>150</v>
      </c>
      <c r="G10" s="47">
        <v>377962.86</v>
      </c>
      <c r="H10" s="61">
        <v>266545.21999999997</v>
      </c>
      <c r="I10" s="48">
        <f t="shared" si="1"/>
        <v>70.521537486513893</v>
      </c>
    </row>
    <row r="11" spans="1:9" ht="56.25" x14ac:dyDescent="0.3">
      <c r="A11" s="36" t="s">
        <v>107</v>
      </c>
      <c r="B11" s="37">
        <v>112</v>
      </c>
      <c r="C11" s="38" t="s">
        <v>25</v>
      </c>
      <c r="D11" s="37" t="s">
        <v>104</v>
      </c>
      <c r="E11" s="40">
        <v>200</v>
      </c>
      <c r="F11" s="39">
        <v>639173.19999999995</v>
      </c>
      <c r="G11" s="39">
        <v>539173.19999999995</v>
      </c>
      <c r="H11" s="60">
        <v>401359.5</v>
      </c>
      <c r="I11" s="35">
        <f t="shared" si="1"/>
        <v>74.439808951928626</v>
      </c>
    </row>
    <row r="12" spans="1:9" ht="56.25" x14ac:dyDescent="0.3">
      <c r="A12" s="36" t="s">
        <v>108</v>
      </c>
      <c r="B12" s="37">
        <v>112</v>
      </c>
      <c r="C12" s="38" t="s">
        <v>25</v>
      </c>
      <c r="D12" s="37" t="s">
        <v>104</v>
      </c>
      <c r="E12" s="40">
        <v>240</v>
      </c>
      <c r="F12" s="39">
        <v>639173.19999999995</v>
      </c>
      <c r="G12" s="39">
        <v>539173.19999999995</v>
      </c>
      <c r="H12" s="60">
        <v>401359.5</v>
      </c>
      <c r="I12" s="35">
        <f t="shared" si="1"/>
        <v>74.439808951928626</v>
      </c>
    </row>
    <row r="13" spans="1:9" x14ac:dyDescent="0.3">
      <c r="A13" s="36" t="s">
        <v>109</v>
      </c>
      <c r="B13" s="37">
        <v>112</v>
      </c>
      <c r="C13" s="38" t="s">
        <v>28</v>
      </c>
      <c r="D13" s="32"/>
      <c r="E13" s="33"/>
      <c r="F13" s="39">
        <v>94292.76</v>
      </c>
      <c r="G13" s="39">
        <v>94292.76</v>
      </c>
      <c r="H13" s="60">
        <v>70719.570000000007</v>
      </c>
      <c r="I13" s="35">
        <f t="shared" si="1"/>
        <v>75.000000000000014</v>
      </c>
    </row>
    <row r="14" spans="1:9" x14ac:dyDescent="0.3">
      <c r="A14" s="36" t="s">
        <v>19</v>
      </c>
      <c r="B14" s="37">
        <v>112</v>
      </c>
      <c r="C14" s="38" t="s">
        <v>29</v>
      </c>
      <c r="D14" s="32"/>
      <c r="E14" s="33"/>
      <c r="F14" s="39">
        <v>94292.76</v>
      </c>
      <c r="G14" s="39">
        <v>94292.76</v>
      </c>
      <c r="H14" s="60">
        <v>70719.570000000007</v>
      </c>
      <c r="I14" s="35">
        <f t="shared" si="1"/>
        <v>75.000000000000014</v>
      </c>
    </row>
    <row r="15" spans="1:9" ht="37.5" x14ac:dyDescent="0.3">
      <c r="A15" s="36" t="s">
        <v>30</v>
      </c>
      <c r="B15" s="37">
        <v>112</v>
      </c>
      <c r="C15" s="38" t="s">
        <v>29</v>
      </c>
      <c r="D15" s="37" t="s">
        <v>110</v>
      </c>
      <c r="E15" s="33"/>
      <c r="F15" s="39">
        <v>94292.76</v>
      </c>
      <c r="G15" s="39">
        <v>94292.76</v>
      </c>
      <c r="H15" s="60">
        <v>70719.570000000007</v>
      </c>
      <c r="I15" s="35">
        <f t="shared" si="1"/>
        <v>75.000000000000014</v>
      </c>
    </row>
    <row r="16" spans="1:9" ht="37.5" x14ac:dyDescent="0.3">
      <c r="A16" s="36" t="s">
        <v>11</v>
      </c>
      <c r="B16" s="37">
        <v>112</v>
      </c>
      <c r="C16" s="38" t="s">
        <v>29</v>
      </c>
      <c r="D16" s="37" t="s">
        <v>110</v>
      </c>
      <c r="E16" s="40">
        <v>300</v>
      </c>
      <c r="F16" s="39">
        <v>94292.76</v>
      </c>
      <c r="G16" s="39">
        <v>94292.76</v>
      </c>
      <c r="H16" s="60">
        <v>70719.570000000007</v>
      </c>
      <c r="I16" s="35">
        <f t="shared" si="1"/>
        <v>75.000000000000014</v>
      </c>
    </row>
    <row r="17" spans="1:9" ht="37.5" x14ac:dyDescent="0.3">
      <c r="A17" s="36" t="s">
        <v>92</v>
      </c>
      <c r="B17" s="37">
        <v>112</v>
      </c>
      <c r="C17" s="38" t="s">
        <v>29</v>
      </c>
      <c r="D17" s="37" t="s">
        <v>110</v>
      </c>
      <c r="E17" s="40">
        <v>310</v>
      </c>
      <c r="F17" s="39">
        <v>94292.76</v>
      </c>
      <c r="G17" s="39">
        <v>94292.76</v>
      </c>
      <c r="H17" s="60">
        <v>70719.570000000007</v>
      </c>
      <c r="I17" s="35">
        <f t="shared" si="1"/>
        <v>75.000000000000014</v>
      </c>
    </row>
    <row r="18" spans="1:9" ht="37.5" x14ac:dyDescent="0.3">
      <c r="A18" s="30" t="s">
        <v>111</v>
      </c>
      <c r="B18" s="31">
        <v>130</v>
      </c>
      <c r="C18" s="41"/>
      <c r="D18" s="32"/>
      <c r="E18" s="33"/>
      <c r="F18" s="34">
        <f>F19+F47+F56+F114+F119</f>
        <v>64556519.039999992</v>
      </c>
      <c r="G18" s="34">
        <f>G19+G47+G56+G114+G119</f>
        <v>66213189.100000009</v>
      </c>
      <c r="H18" s="59">
        <f>H19+H47+H56+H114+H119</f>
        <v>27191720.370000001</v>
      </c>
      <c r="I18" s="35">
        <f t="shared" si="1"/>
        <v>41.066924489821922</v>
      </c>
    </row>
    <row r="19" spans="1:9" s="64" customFormat="1" x14ac:dyDescent="0.3">
      <c r="A19" s="42" t="s">
        <v>103</v>
      </c>
      <c r="B19" s="43">
        <v>130</v>
      </c>
      <c r="C19" s="44" t="s">
        <v>24</v>
      </c>
      <c r="D19" s="45"/>
      <c r="E19" s="46"/>
      <c r="F19" s="47">
        <f>F20+F24+F28</f>
        <v>854540</v>
      </c>
      <c r="G19" s="47">
        <v>965455.6</v>
      </c>
      <c r="H19" s="61">
        <v>133019.87</v>
      </c>
      <c r="I19" s="48">
        <f t="shared" si="1"/>
        <v>13.777937587186816</v>
      </c>
    </row>
    <row r="20" spans="1:9" ht="75" x14ac:dyDescent="0.3">
      <c r="A20" s="36" t="s">
        <v>64</v>
      </c>
      <c r="B20" s="37">
        <v>130</v>
      </c>
      <c r="C20" s="38" t="s">
        <v>31</v>
      </c>
      <c r="D20" s="32"/>
      <c r="E20" s="33"/>
      <c r="F20" s="39">
        <v>52840</v>
      </c>
      <c r="G20" s="39">
        <v>52840</v>
      </c>
      <c r="H20" s="60">
        <v>52840</v>
      </c>
      <c r="I20" s="35">
        <f t="shared" si="1"/>
        <v>100</v>
      </c>
    </row>
    <row r="21" spans="1:9" ht="112.5" x14ac:dyDescent="0.3">
      <c r="A21" s="36" t="s">
        <v>112</v>
      </c>
      <c r="B21" s="37">
        <v>130</v>
      </c>
      <c r="C21" s="38" t="s">
        <v>31</v>
      </c>
      <c r="D21" s="37" t="s">
        <v>113</v>
      </c>
      <c r="E21" s="33"/>
      <c r="F21" s="39" t="s">
        <v>151</v>
      </c>
      <c r="G21" s="39">
        <v>52840</v>
      </c>
      <c r="H21" s="60">
        <v>52840</v>
      </c>
      <c r="I21" s="35">
        <f t="shared" si="1"/>
        <v>100</v>
      </c>
    </row>
    <row r="22" spans="1:9" ht="37.5" x14ac:dyDescent="0.3">
      <c r="A22" s="36" t="s">
        <v>10</v>
      </c>
      <c r="B22" s="37">
        <v>130</v>
      </c>
      <c r="C22" s="38" t="s">
        <v>31</v>
      </c>
      <c r="D22" s="37" t="s">
        <v>113</v>
      </c>
      <c r="E22" s="40">
        <v>500</v>
      </c>
      <c r="F22" s="39" t="s">
        <v>151</v>
      </c>
      <c r="G22" s="39">
        <v>52840</v>
      </c>
      <c r="H22" s="60">
        <v>52840</v>
      </c>
      <c r="I22" s="35">
        <f t="shared" si="1"/>
        <v>100</v>
      </c>
    </row>
    <row r="23" spans="1:9" ht="37.5" x14ac:dyDescent="0.3">
      <c r="A23" s="36" t="s">
        <v>17</v>
      </c>
      <c r="B23" s="37">
        <v>130</v>
      </c>
      <c r="C23" s="38" t="s">
        <v>31</v>
      </c>
      <c r="D23" s="37" t="s">
        <v>113</v>
      </c>
      <c r="E23" s="40">
        <v>540</v>
      </c>
      <c r="F23" s="39" t="s">
        <v>151</v>
      </c>
      <c r="G23" s="39">
        <v>52840</v>
      </c>
      <c r="H23" s="60">
        <v>52840</v>
      </c>
      <c r="I23" s="35">
        <f t="shared" si="1"/>
        <v>100</v>
      </c>
    </row>
    <row r="24" spans="1:9" x14ac:dyDescent="0.3">
      <c r="A24" s="36" t="s">
        <v>15</v>
      </c>
      <c r="B24" s="37">
        <v>130</v>
      </c>
      <c r="C24" s="38" t="s">
        <v>32</v>
      </c>
      <c r="D24" s="32"/>
      <c r="E24" s="33"/>
      <c r="F24" s="39">
        <v>300000</v>
      </c>
      <c r="G24" s="39">
        <v>300000</v>
      </c>
      <c r="H24" s="60">
        <v>0</v>
      </c>
      <c r="I24" s="35">
        <f t="shared" si="1"/>
        <v>0</v>
      </c>
    </row>
    <row r="25" spans="1:9" ht="37.5" x14ac:dyDescent="0.3">
      <c r="A25" s="36" t="s">
        <v>33</v>
      </c>
      <c r="B25" s="37">
        <v>130</v>
      </c>
      <c r="C25" s="38" t="s">
        <v>32</v>
      </c>
      <c r="D25" s="37" t="s">
        <v>114</v>
      </c>
      <c r="E25" s="33"/>
      <c r="F25" s="39">
        <v>300000</v>
      </c>
      <c r="G25" s="39">
        <v>300000</v>
      </c>
      <c r="H25" s="60">
        <v>0</v>
      </c>
      <c r="I25" s="35">
        <f t="shared" si="1"/>
        <v>0</v>
      </c>
    </row>
    <row r="26" spans="1:9" ht="37.5" x14ac:dyDescent="0.3">
      <c r="A26" s="36" t="s">
        <v>6</v>
      </c>
      <c r="B26" s="37">
        <v>130</v>
      </c>
      <c r="C26" s="38" t="s">
        <v>32</v>
      </c>
      <c r="D26" s="37" t="s">
        <v>114</v>
      </c>
      <c r="E26" s="40">
        <v>800</v>
      </c>
      <c r="F26" s="39">
        <v>300000</v>
      </c>
      <c r="G26" s="39">
        <v>300000</v>
      </c>
      <c r="H26" s="60">
        <v>0</v>
      </c>
      <c r="I26" s="35">
        <f t="shared" si="1"/>
        <v>0</v>
      </c>
    </row>
    <row r="27" spans="1:9" ht="37.5" x14ac:dyDescent="0.3">
      <c r="A27" s="36" t="s">
        <v>16</v>
      </c>
      <c r="B27" s="37">
        <v>130</v>
      </c>
      <c r="C27" s="38" t="s">
        <v>32</v>
      </c>
      <c r="D27" s="37" t="s">
        <v>114</v>
      </c>
      <c r="E27" s="40">
        <v>870</v>
      </c>
      <c r="F27" s="39">
        <v>300000</v>
      </c>
      <c r="G27" s="39">
        <v>300000</v>
      </c>
      <c r="H27" s="60">
        <v>0</v>
      </c>
      <c r="I27" s="35">
        <f t="shared" si="1"/>
        <v>0</v>
      </c>
    </row>
    <row r="28" spans="1:9" x14ac:dyDescent="0.3">
      <c r="A28" s="42" t="s">
        <v>8</v>
      </c>
      <c r="B28" s="43">
        <v>130</v>
      </c>
      <c r="C28" s="44" t="s">
        <v>34</v>
      </c>
      <c r="D28" s="45"/>
      <c r="E28" s="46"/>
      <c r="F28" s="47">
        <f>F29+F32+F35+F38+F41+F44</f>
        <v>501700</v>
      </c>
      <c r="G28" s="47">
        <f>G29+G32+G35+G38+G41+G44</f>
        <v>612615.6</v>
      </c>
      <c r="H28" s="61">
        <f>H29+H32+H35+H38+H41+H44</f>
        <v>80179.87</v>
      </c>
      <c r="I28" s="48">
        <f t="shared" si="1"/>
        <v>13.088120837928386</v>
      </c>
    </row>
    <row r="29" spans="1:9" ht="56.25" x14ac:dyDescent="0.3">
      <c r="A29" s="36" t="s">
        <v>26</v>
      </c>
      <c r="B29" s="37">
        <v>130</v>
      </c>
      <c r="C29" s="38" t="s">
        <v>34</v>
      </c>
      <c r="D29" s="37" t="s">
        <v>115</v>
      </c>
      <c r="E29" s="33"/>
      <c r="F29" s="39">
        <v>0</v>
      </c>
      <c r="G29" s="39">
        <v>110915.6</v>
      </c>
      <c r="H29" s="60">
        <v>21735.599999999999</v>
      </c>
      <c r="I29" s="35">
        <f t="shared" si="1"/>
        <v>19.596522040181902</v>
      </c>
    </row>
    <row r="30" spans="1:9" ht="56.25" x14ac:dyDescent="0.3">
      <c r="A30" s="36" t="s">
        <v>107</v>
      </c>
      <c r="B30" s="37">
        <v>130</v>
      </c>
      <c r="C30" s="38" t="s">
        <v>34</v>
      </c>
      <c r="D30" s="37" t="s">
        <v>115</v>
      </c>
      <c r="E30" s="40">
        <v>200</v>
      </c>
      <c r="F30" s="39">
        <v>0</v>
      </c>
      <c r="G30" s="39">
        <v>110915.6</v>
      </c>
      <c r="H30" s="60">
        <v>21735.599999999999</v>
      </c>
      <c r="I30" s="35">
        <f t="shared" si="1"/>
        <v>19.596522040181902</v>
      </c>
    </row>
    <row r="31" spans="1:9" ht="56.25" x14ac:dyDescent="0.3">
      <c r="A31" s="36" t="s">
        <v>108</v>
      </c>
      <c r="B31" s="37">
        <v>130</v>
      </c>
      <c r="C31" s="38" t="s">
        <v>34</v>
      </c>
      <c r="D31" s="37" t="s">
        <v>115</v>
      </c>
      <c r="E31" s="40">
        <v>240</v>
      </c>
      <c r="F31" s="39">
        <v>0</v>
      </c>
      <c r="G31" s="39">
        <v>110915.6</v>
      </c>
      <c r="H31" s="60">
        <v>21735.599999999999</v>
      </c>
      <c r="I31" s="35">
        <f t="shared" si="1"/>
        <v>19.596522040181902</v>
      </c>
    </row>
    <row r="32" spans="1:9" ht="37.5" x14ac:dyDescent="0.3">
      <c r="A32" s="36" t="s">
        <v>35</v>
      </c>
      <c r="B32" s="37">
        <v>130</v>
      </c>
      <c r="C32" s="38" t="s">
        <v>34</v>
      </c>
      <c r="D32" s="37" t="s">
        <v>116</v>
      </c>
      <c r="E32" s="33"/>
      <c r="F32" s="39">
        <v>9000</v>
      </c>
      <c r="G32" s="39">
        <v>9000</v>
      </c>
      <c r="H32" s="60">
        <v>9000</v>
      </c>
      <c r="I32" s="35">
        <f t="shared" si="1"/>
        <v>100</v>
      </c>
    </row>
    <row r="33" spans="1:9" ht="37.5" x14ac:dyDescent="0.3">
      <c r="A33" s="36" t="s">
        <v>6</v>
      </c>
      <c r="B33" s="37">
        <v>130</v>
      </c>
      <c r="C33" s="38" t="s">
        <v>34</v>
      </c>
      <c r="D33" s="37" t="s">
        <v>116</v>
      </c>
      <c r="E33" s="40">
        <v>800</v>
      </c>
      <c r="F33" s="39">
        <v>9000</v>
      </c>
      <c r="G33" s="39">
        <v>9000</v>
      </c>
      <c r="H33" s="60">
        <v>9000</v>
      </c>
      <c r="I33" s="35">
        <f t="shared" si="1"/>
        <v>100</v>
      </c>
    </row>
    <row r="34" spans="1:9" ht="37.5" x14ac:dyDescent="0.3">
      <c r="A34" s="36" t="s">
        <v>7</v>
      </c>
      <c r="B34" s="37">
        <v>130</v>
      </c>
      <c r="C34" s="38" t="s">
        <v>34</v>
      </c>
      <c r="D34" s="37" t="s">
        <v>116</v>
      </c>
      <c r="E34" s="40">
        <v>850</v>
      </c>
      <c r="F34" s="39">
        <v>9000</v>
      </c>
      <c r="G34" s="39">
        <v>9000</v>
      </c>
      <c r="H34" s="60">
        <v>9000</v>
      </c>
      <c r="I34" s="35">
        <f t="shared" si="1"/>
        <v>100</v>
      </c>
    </row>
    <row r="35" spans="1:9" ht="56.25" x14ac:dyDescent="0.3">
      <c r="A35" s="36" t="s">
        <v>88</v>
      </c>
      <c r="B35" s="37">
        <v>130</v>
      </c>
      <c r="C35" s="38" t="s">
        <v>34</v>
      </c>
      <c r="D35" s="37" t="s">
        <v>117</v>
      </c>
      <c r="E35" s="33"/>
      <c r="F35" s="39">
        <v>110000</v>
      </c>
      <c r="G35" s="39">
        <v>110000</v>
      </c>
      <c r="H35" s="60">
        <v>0</v>
      </c>
      <c r="I35" s="35">
        <f t="shared" si="1"/>
        <v>0</v>
      </c>
    </row>
    <row r="36" spans="1:9" ht="56.25" x14ac:dyDescent="0.3">
      <c r="A36" s="36" t="s">
        <v>107</v>
      </c>
      <c r="B36" s="37">
        <v>130</v>
      </c>
      <c r="C36" s="38" t="s">
        <v>34</v>
      </c>
      <c r="D36" s="37" t="s">
        <v>117</v>
      </c>
      <c r="E36" s="40">
        <v>200</v>
      </c>
      <c r="F36" s="39">
        <v>110000</v>
      </c>
      <c r="G36" s="39">
        <v>110000</v>
      </c>
      <c r="H36" s="60">
        <v>0</v>
      </c>
      <c r="I36" s="35">
        <f t="shared" si="1"/>
        <v>0</v>
      </c>
    </row>
    <row r="37" spans="1:9" ht="56.25" x14ac:dyDescent="0.3">
      <c r="A37" s="36" t="s">
        <v>108</v>
      </c>
      <c r="B37" s="37">
        <v>130</v>
      </c>
      <c r="C37" s="38" t="s">
        <v>34</v>
      </c>
      <c r="D37" s="37" t="s">
        <v>117</v>
      </c>
      <c r="E37" s="40">
        <v>240</v>
      </c>
      <c r="F37" s="39">
        <v>110000</v>
      </c>
      <c r="G37" s="39">
        <v>110000</v>
      </c>
      <c r="H37" s="60">
        <v>0</v>
      </c>
      <c r="I37" s="35">
        <f t="shared" si="1"/>
        <v>0</v>
      </c>
    </row>
    <row r="38" spans="1:9" ht="37.5" x14ac:dyDescent="0.3">
      <c r="A38" s="36" t="s">
        <v>93</v>
      </c>
      <c r="B38" s="37">
        <v>130</v>
      </c>
      <c r="C38" s="38" t="s">
        <v>34</v>
      </c>
      <c r="D38" s="37" t="s">
        <v>118</v>
      </c>
      <c r="E38" s="33"/>
      <c r="F38" s="39">
        <v>280000</v>
      </c>
      <c r="G38" s="39">
        <v>255000</v>
      </c>
      <c r="H38" s="60">
        <v>17900</v>
      </c>
      <c r="I38" s="35">
        <f t="shared" si="1"/>
        <v>7.0196078431372548</v>
      </c>
    </row>
    <row r="39" spans="1:9" ht="56.25" x14ac:dyDescent="0.3">
      <c r="A39" s="36" t="s">
        <v>107</v>
      </c>
      <c r="B39" s="37">
        <v>130</v>
      </c>
      <c r="C39" s="38" t="s">
        <v>34</v>
      </c>
      <c r="D39" s="37" t="s">
        <v>118</v>
      </c>
      <c r="E39" s="40">
        <v>200</v>
      </c>
      <c r="F39" s="39">
        <v>280000</v>
      </c>
      <c r="G39" s="39">
        <v>255000</v>
      </c>
      <c r="H39" s="60">
        <v>17900</v>
      </c>
      <c r="I39" s="35">
        <f t="shared" si="1"/>
        <v>7.0196078431372548</v>
      </c>
    </row>
    <row r="40" spans="1:9" ht="56.25" x14ac:dyDescent="0.3">
      <c r="A40" s="36" t="s">
        <v>108</v>
      </c>
      <c r="B40" s="37">
        <v>130</v>
      </c>
      <c r="C40" s="38" t="s">
        <v>34</v>
      </c>
      <c r="D40" s="37" t="s">
        <v>118</v>
      </c>
      <c r="E40" s="40">
        <v>240</v>
      </c>
      <c r="F40" s="39">
        <v>280000</v>
      </c>
      <c r="G40" s="39">
        <v>255000</v>
      </c>
      <c r="H40" s="60">
        <v>17900</v>
      </c>
      <c r="I40" s="35">
        <f t="shared" si="1"/>
        <v>7.0196078431372548</v>
      </c>
    </row>
    <row r="41" spans="1:9" ht="37.5" x14ac:dyDescent="0.3">
      <c r="A41" s="36" t="s">
        <v>36</v>
      </c>
      <c r="B41" s="37">
        <v>130</v>
      </c>
      <c r="C41" s="38" t="s">
        <v>34</v>
      </c>
      <c r="D41" s="37" t="s">
        <v>119</v>
      </c>
      <c r="E41" s="33"/>
      <c r="F41" s="39">
        <v>102500</v>
      </c>
      <c r="G41" s="39">
        <v>127500</v>
      </c>
      <c r="H41" s="60">
        <v>31544.27</v>
      </c>
      <c r="I41" s="35">
        <f t="shared" si="1"/>
        <v>24.740603921568628</v>
      </c>
    </row>
    <row r="42" spans="1:9" ht="56.25" x14ac:dyDescent="0.3">
      <c r="A42" s="36" t="s">
        <v>107</v>
      </c>
      <c r="B42" s="37">
        <v>130</v>
      </c>
      <c r="C42" s="38" t="s">
        <v>34</v>
      </c>
      <c r="D42" s="37" t="s">
        <v>119</v>
      </c>
      <c r="E42" s="40">
        <v>200</v>
      </c>
      <c r="F42" s="39">
        <v>102500</v>
      </c>
      <c r="G42" s="39">
        <v>127500</v>
      </c>
      <c r="H42" s="60">
        <v>31544.27</v>
      </c>
      <c r="I42" s="35">
        <f t="shared" si="1"/>
        <v>24.740603921568628</v>
      </c>
    </row>
    <row r="43" spans="1:9" ht="56.25" x14ac:dyDescent="0.3">
      <c r="A43" s="36" t="s">
        <v>108</v>
      </c>
      <c r="B43" s="37">
        <v>130</v>
      </c>
      <c r="C43" s="38" t="s">
        <v>34</v>
      </c>
      <c r="D43" s="37" t="s">
        <v>119</v>
      </c>
      <c r="E43" s="40">
        <v>240</v>
      </c>
      <c r="F43" s="39">
        <v>102500</v>
      </c>
      <c r="G43" s="39">
        <v>127500</v>
      </c>
      <c r="H43" s="60">
        <v>31544.27</v>
      </c>
      <c r="I43" s="35">
        <f t="shared" si="1"/>
        <v>24.740603921568628</v>
      </c>
    </row>
    <row r="44" spans="1:9" ht="150" x14ac:dyDescent="0.3">
      <c r="A44" s="36" t="s">
        <v>20</v>
      </c>
      <c r="B44" s="37">
        <v>130</v>
      </c>
      <c r="C44" s="38" t="s">
        <v>34</v>
      </c>
      <c r="D44" s="37" t="s">
        <v>120</v>
      </c>
      <c r="E44" s="33"/>
      <c r="F44" s="39">
        <v>200</v>
      </c>
      <c r="G44" s="39">
        <v>200</v>
      </c>
      <c r="H44" s="60">
        <v>0</v>
      </c>
      <c r="I44" s="35">
        <f t="shared" si="1"/>
        <v>0</v>
      </c>
    </row>
    <row r="45" spans="1:9" ht="56.25" x14ac:dyDescent="0.3">
      <c r="A45" s="36" t="s">
        <v>107</v>
      </c>
      <c r="B45" s="37">
        <v>130</v>
      </c>
      <c r="C45" s="38" t="s">
        <v>34</v>
      </c>
      <c r="D45" s="37" t="s">
        <v>120</v>
      </c>
      <c r="E45" s="40">
        <v>200</v>
      </c>
      <c r="F45" s="39">
        <v>200</v>
      </c>
      <c r="G45" s="39">
        <v>200</v>
      </c>
      <c r="H45" s="60">
        <v>0</v>
      </c>
      <c r="I45" s="35">
        <f t="shared" si="1"/>
        <v>0</v>
      </c>
    </row>
    <row r="46" spans="1:9" ht="56.25" x14ac:dyDescent="0.3">
      <c r="A46" s="36" t="s">
        <v>108</v>
      </c>
      <c r="B46" s="37">
        <v>130</v>
      </c>
      <c r="C46" s="38" t="s">
        <v>34</v>
      </c>
      <c r="D46" s="37" t="s">
        <v>120</v>
      </c>
      <c r="E46" s="40">
        <v>240</v>
      </c>
      <c r="F46" s="39">
        <v>200</v>
      </c>
      <c r="G46" s="39">
        <v>200</v>
      </c>
      <c r="H46" s="60">
        <v>0</v>
      </c>
      <c r="I46" s="35">
        <f t="shared" si="1"/>
        <v>0</v>
      </c>
    </row>
    <row r="47" spans="1:9" x14ac:dyDescent="0.3">
      <c r="A47" s="36" t="s">
        <v>121</v>
      </c>
      <c r="B47" s="37">
        <v>130</v>
      </c>
      <c r="C47" s="38" t="s">
        <v>38</v>
      </c>
      <c r="D47" s="32"/>
      <c r="E47" s="33"/>
      <c r="F47" s="39">
        <f>F48+F52</f>
        <v>15007902.300000001</v>
      </c>
      <c r="G47" s="39">
        <f>G48+G52</f>
        <v>15235124.99</v>
      </c>
      <c r="H47" s="60">
        <f>H48+H52</f>
        <v>7913336.6000000006</v>
      </c>
      <c r="I47" s="35">
        <f t="shared" si="1"/>
        <v>51.941395985882231</v>
      </c>
    </row>
    <row r="48" spans="1:9" x14ac:dyDescent="0.3">
      <c r="A48" s="36" t="s">
        <v>9</v>
      </c>
      <c r="B48" s="37">
        <v>130</v>
      </c>
      <c r="C48" s="38" t="s">
        <v>39</v>
      </c>
      <c r="D48" s="32"/>
      <c r="E48" s="33"/>
      <c r="F48" s="39">
        <v>500000</v>
      </c>
      <c r="G48" s="39">
        <v>500000</v>
      </c>
      <c r="H48" s="60">
        <v>251766.69</v>
      </c>
      <c r="I48" s="35">
        <f t="shared" si="1"/>
        <v>50.353338000000001</v>
      </c>
    </row>
    <row r="49" spans="1:9" ht="112.5" x14ac:dyDescent="0.3">
      <c r="A49" s="36" t="s">
        <v>40</v>
      </c>
      <c r="B49" s="37">
        <v>130</v>
      </c>
      <c r="C49" s="38" t="s">
        <v>39</v>
      </c>
      <c r="D49" s="37" t="s">
        <v>122</v>
      </c>
      <c r="E49" s="33"/>
      <c r="F49" s="39">
        <v>500000</v>
      </c>
      <c r="G49" s="39">
        <v>500000</v>
      </c>
      <c r="H49" s="60">
        <v>251766.69</v>
      </c>
      <c r="I49" s="35">
        <f t="shared" si="1"/>
        <v>50.353338000000001</v>
      </c>
    </row>
    <row r="50" spans="1:9" ht="37.5" x14ac:dyDescent="0.3">
      <c r="A50" s="36" t="s">
        <v>6</v>
      </c>
      <c r="B50" s="37">
        <v>130</v>
      </c>
      <c r="C50" s="38" t="s">
        <v>39</v>
      </c>
      <c r="D50" s="37" t="s">
        <v>122</v>
      </c>
      <c r="E50" s="40">
        <v>800</v>
      </c>
      <c r="F50" s="39">
        <v>500000</v>
      </c>
      <c r="G50" s="39">
        <v>500000</v>
      </c>
      <c r="H50" s="60">
        <v>251766.69</v>
      </c>
      <c r="I50" s="35">
        <f t="shared" si="1"/>
        <v>50.353338000000001</v>
      </c>
    </row>
    <row r="51" spans="1:9" ht="93.75" x14ac:dyDescent="0.3">
      <c r="A51" s="36" t="s">
        <v>123</v>
      </c>
      <c r="B51" s="37">
        <v>130</v>
      </c>
      <c r="C51" s="38" t="s">
        <v>39</v>
      </c>
      <c r="D51" s="37" t="s">
        <v>122</v>
      </c>
      <c r="E51" s="40">
        <v>810</v>
      </c>
      <c r="F51" s="39">
        <v>500000</v>
      </c>
      <c r="G51" s="39">
        <v>500000</v>
      </c>
      <c r="H51" s="60">
        <v>251766.69</v>
      </c>
      <c r="I51" s="35">
        <f t="shared" si="1"/>
        <v>50.353338000000001</v>
      </c>
    </row>
    <row r="52" spans="1:9" x14ac:dyDescent="0.3">
      <c r="A52" s="36" t="s">
        <v>18</v>
      </c>
      <c r="B52" s="37">
        <v>130</v>
      </c>
      <c r="C52" s="38" t="s">
        <v>41</v>
      </c>
      <c r="D52" s="32"/>
      <c r="E52" s="33"/>
      <c r="F52" s="39">
        <v>14507902.300000001</v>
      </c>
      <c r="G52" s="39">
        <v>14735124.99</v>
      </c>
      <c r="H52" s="60">
        <v>7661569.9100000001</v>
      </c>
      <c r="I52" s="35">
        <f t="shared" si="1"/>
        <v>51.995282803502029</v>
      </c>
    </row>
    <row r="53" spans="1:9" ht="131.25" x14ac:dyDescent="0.3">
      <c r="A53" s="36" t="s">
        <v>42</v>
      </c>
      <c r="B53" s="37">
        <v>130</v>
      </c>
      <c r="C53" s="38" t="s">
        <v>41</v>
      </c>
      <c r="D53" s="37" t="s">
        <v>124</v>
      </c>
      <c r="E53" s="33"/>
      <c r="F53" s="39">
        <v>14507902.300000001</v>
      </c>
      <c r="G53" s="39">
        <v>14735124.99</v>
      </c>
      <c r="H53" s="60">
        <v>7661569.9100000001</v>
      </c>
      <c r="I53" s="35">
        <f t="shared" si="1"/>
        <v>51.995282803502029</v>
      </c>
    </row>
    <row r="54" spans="1:9" ht="37.5" x14ac:dyDescent="0.3">
      <c r="A54" s="36" t="s">
        <v>10</v>
      </c>
      <c r="B54" s="37">
        <v>130</v>
      </c>
      <c r="C54" s="38" t="s">
        <v>41</v>
      </c>
      <c r="D54" s="37" t="s">
        <v>124</v>
      </c>
      <c r="E54" s="40">
        <v>500</v>
      </c>
      <c r="F54" s="39">
        <v>14507902.300000001</v>
      </c>
      <c r="G54" s="39">
        <v>14735124.99</v>
      </c>
      <c r="H54" s="60">
        <v>7661569.9100000001</v>
      </c>
      <c r="I54" s="35">
        <f t="shared" si="1"/>
        <v>51.995282803502029</v>
      </c>
    </row>
    <row r="55" spans="1:9" ht="37.5" x14ac:dyDescent="0.3">
      <c r="A55" s="36" t="s">
        <v>17</v>
      </c>
      <c r="B55" s="37">
        <v>130</v>
      </c>
      <c r="C55" s="38" t="s">
        <v>41</v>
      </c>
      <c r="D55" s="37" t="s">
        <v>124</v>
      </c>
      <c r="E55" s="40">
        <v>540</v>
      </c>
      <c r="F55" s="39">
        <v>14507902.300000001</v>
      </c>
      <c r="G55" s="39">
        <v>14735124.99</v>
      </c>
      <c r="H55" s="60">
        <v>7661569.9100000001</v>
      </c>
      <c r="I55" s="35">
        <f t="shared" si="1"/>
        <v>51.995282803502029</v>
      </c>
    </row>
    <row r="56" spans="1:9" x14ac:dyDescent="0.3">
      <c r="A56" s="36" t="s">
        <v>125</v>
      </c>
      <c r="B56" s="37">
        <v>130</v>
      </c>
      <c r="C56" s="38" t="s">
        <v>44</v>
      </c>
      <c r="D56" s="32"/>
      <c r="E56" s="33"/>
      <c r="F56" s="39">
        <f>F57+F79+F89</f>
        <v>48475248.099999994</v>
      </c>
      <c r="G56" s="39">
        <f>G57+G79+G89</f>
        <v>47321179.870000005</v>
      </c>
      <c r="H56" s="60">
        <f>H57+H79+H89</f>
        <v>17958642.420000002</v>
      </c>
      <c r="I56" s="35">
        <f t="shared" si="1"/>
        <v>37.950538150856971</v>
      </c>
    </row>
    <row r="57" spans="1:9" s="64" customFormat="1" x14ac:dyDescent="0.3">
      <c r="A57" s="42" t="s">
        <v>12</v>
      </c>
      <c r="B57" s="43">
        <v>130</v>
      </c>
      <c r="C57" s="44" t="s">
        <v>45</v>
      </c>
      <c r="D57" s="45"/>
      <c r="E57" s="46"/>
      <c r="F57" s="47">
        <v>14277693.68</v>
      </c>
      <c r="G57" s="47">
        <v>14487741.050000001</v>
      </c>
      <c r="H57" s="61">
        <v>3142517.1</v>
      </c>
      <c r="I57" s="48">
        <f t="shared" si="1"/>
        <v>21.690870158118955</v>
      </c>
    </row>
    <row r="58" spans="1:9" ht="93.75" x14ac:dyDescent="0.3">
      <c r="A58" s="36" t="s">
        <v>46</v>
      </c>
      <c r="B58" s="37">
        <v>130</v>
      </c>
      <c r="C58" s="38" t="s">
        <v>45</v>
      </c>
      <c r="D58" s="37" t="s">
        <v>126</v>
      </c>
      <c r="E58" s="33"/>
      <c r="F58" s="39">
        <v>299730.24</v>
      </c>
      <c r="G58" s="39">
        <v>299730.24</v>
      </c>
      <c r="H58" s="60">
        <v>114967.1</v>
      </c>
      <c r="I58" s="35">
        <f t="shared" si="1"/>
        <v>38.356857152618304</v>
      </c>
    </row>
    <row r="59" spans="1:9" ht="56.25" x14ac:dyDescent="0.3">
      <c r="A59" s="36" t="s">
        <v>107</v>
      </c>
      <c r="B59" s="37">
        <v>130</v>
      </c>
      <c r="C59" s="38" t="s">
        <v>45</v>
      </c>
      <c r="D59" s="37" t="s">
        <v>126</v>
      </c>
      <c r="E59" s="40">
        <v>200</v>
      </c>
      <c r="F59" s="39">
        <v>299730.24</v>
      </c>
      <c r="G59" s="39">
        <v>299730.24</v>
      </c>
      <c r="H59" s="60">
        <v>114967.1</v>
      </c>
      <c r="I59" s="35">
        <f t="shared" si="1"/>
        <v>38.356857152618304</v>
      </c>
    </row>
    <row r="60" spans="1:9" ht="56.25" x14ac:dyDescent="0.3">
      <c r="A60" s="36" t="s">
        <v>108</v>
      </c>
      <c r="B60" s="37">
        <v>130</v>
      </c>
      <c r="C60" s="38" t="s">
        <v>45</v>
      </c>
      <c r="D60" s="37" t="s">
        <v>126</v>
      </c>
      <c r="E60" s="40">
        <v>240</v>
      </c>
      <c r="F60" s="39">
        <v>299730.24</v>
      </c>
      <c r="G60" s="39">
        <v>299730.24</v>
      </c>
      <c r="H60" s="60">
        <v>114967.1</v>
      </c>
      <c r="I60" s="35">
        <f t="shared" si="1"/>
        <v>38.356857152618304</v>
      </c>
    </row>
    <row r="61" spans="1:9" ht="37.5" x14ac:dyDescent="0.3">
      <c r="A61" s="36" t="s">
        <v>47</v>
      </c>
      <c r="B61" s="37">
        <v>130</v>
      </c>
      <c r="C61" s="38" t="s">
        <v>45</v>
      </c>
      <c r="D61" s="37" t="s">
        <v>127</v>
      </c>
      <c r="E61" s="33"/>
      <c r="F61" s="39">
        <v>0</v>
      </c>
      <c r="G61" s="39">
        <v>210047.37</v>
      </c>
      <c r="H61" s="60">
        <v>0</v>
      </c>
      <c r="I61" s="35">
        <f t="shared" si="1"/>
        <v>0</v>
      </c>
    </row>
    <row r="62" spans="1:9" ht="56.25" x14ac:dyDescent="0.3">
      <c r="A62" s="36" t="s">
        <v>107</v>
      </c>
      <c r="B62" s="37">
        <v>130</v>
      </c>
      <c r="C62" s="38" t="s">
        <v>45</v>
      </c>
      <c r="D62" s="37" t="s">
        <v>127</v>
      </c>
      <c r="E62" s="40">
        <v>200</v>
      </c>
      <c r="F62" s="39">
        <v>0</v>
      </c>
      <c r="G62" s="39">
        <v>210047.37</v>
      </c>
      <c r="H62" s="60">
        <v>0</v>
      </c>
      <c r="I62" s="35">
        <f t="shared" si="1"/>
        <v>0</v>
      </c>
    </row>
    <row r="63" spans="1:9" ht="56.25" x14ac:dyDescent="0.3">
      <c r="A63" s="36" t="s">
        <v>108</v>
      </c>
      <c r="B63" s="37">
        <v>130</v>
      </c>
      <c r="C63" s="38" t="s">
        <v>45</v>
      </c>
      <c r="D63" s="37" t="s">
        <v>127</v>
      </c>
      <c r="E63" s="40">
        <v>240</v>
      </c>
      <c r="F63" s="39">
        <v>0</v>
      </c>
      <c r="G63" s="39">
        <v>210047.37</v>
      </c>
      <c r="H63" s="60">
        <v>0</v>
      </c>
      <c r="I63" s="35">
        <f t="shared" si="1"/>
        <v>0</v>
      </c>
    </row>
    <row r="64" spans="1:9" ht="168.75" x14ac:dyDescent="0.3">
      <c r="A64" s="36" t="s">
        <v>163</v>
      </c>
      <c r="B64" s="37">
        <v>130</v>
      </c>
      <c r="C64" s="38" t="s">
        <v>45</v>
      </c>
      <c r="D64" s="37" t="s">
        <v>165</v>
      </c>
      <c r="E64" s="40"/>
      <c r="F64" s="39">
        <v>13699801.970000001</v>
      </c>
      <c r="G64" s="60">
        <v>13699801.970000001</v>
      </c>
      <c r="H64" s="60">
        <v>2967301.75</v>
      </c>
      <c r="I64" s="35">
        <v>0</v>
      </c>
    </row>
    <row r="65" spans="1:9" ht="37.5" x14ac:dyDescent="0.3">
      <c r="A65" s="36" t="s">
        <v>6</v>
      </c>
      <c r="B65" s="37">
        <v>130</v>
      </c>
      <c r="C65" s="38" t="s">
        <v>45</v>
      </c>
      <c r="D65" s="37" t="s">
        <v>165</v>
      </c>
      <c r="E65" s="40">
        <v>800</v>
      </c>
      <c r="F65" s="39">
        <v>13699801.970000001</v>
      </c>
      <c r="G65" s="60">
        <v>13699801.970000001</v>
      </c>
      <c r="H65" s="60">
        <v>2967301.75</v>
      </c>
      <c r="I65" s="35">
        <v>0</v>
      </c>
    </row>
    <row r="66" spans="1:9" ht="37.5" x14ac:dyDescent="0.3">
      <c r="A66" s="36" t="s">
        <v>7</v>
      </c>
      <c r="B66" s="37">
        <v>130</v>
      </c>
      <c r="C66" s="38" t="s">
        <v>45</v>
      </c>
      <c r="D66" s="37" t="s">
        <v>165</v>
      </c>
      <c r="E66" s="40">
        <v>850</v>
      </c>
      <c r="F66" s="39">
        <v>13699801.970000001</v>
      </c>
      <c r="G66" s="60">
        <v>13699801.970000001</v>
      </c>
      <c r="H66" s="60">
        <v>2967301.75</v>
      </c>
      <c r="I66" s="35">
        <v>0</v>
      </c>
    </row>
    <row r="67" spans="1:9" ht="131.25" x14ac:dyDescent="0.3">
      <c r="A67" s="36" t="s">
        <v>164</v>
      </c>
      <c r="B67" s="37">
        <v>130</v>
      </c>
      <c r="C67" s="38" t="s">
        <v>45</v>
      </c>
      <c r="D67" s="37" t="s">
        <v>166</v>
      </c>
      <c r="E67" s="40"/>
      <c r="F67" s="39" t="s">
        <v>167</v>
      </c>
      <c r="G67" s="60" t="s">
        <v>167</v>
      </c>
      <c r="H67" s="60">
        <v>60248.25</v>
      </c>
      <c r="I67" s="35">
        <v>0</v>
      </c>
    </row>
    <row r="68" spans="1:9" ht="37.5" x14ac:dyDescent="0.3">
      <c r="A68" s="36" t="s">
        <v>6</v>
      </c>
      <c r="B68" s="37">
        <v>130</v>
      </c>
      <c r="C68" s="38" t="s">
        <v>45</v>
      </c>
      <c r="D68" s="37" t="s">
        <v>166</v>
      </c>
      <c r="E68" s="40">
        <v>800</v>
      </c>
      <c r="F68" s="39" t="s">
        <v>167</v>
      </c>
      <c r="G68" s="60" t="s">
        <v>167</v>
      </c>
      <c r="H68" s="60">
        <v>60248.25</v>
      </c>
      <c r="I68" s="35">
        <v>0</v>
      </c>
    </row>
    <row r="69" spans="1:9" ht="37.5" x14ac:dyDescent="0.3">
      <c r="A69" s="36" t="s">
        <v>7</v>
      </c>
      <c r="B69" s="37">
        <v>130</v>
      </c>
      <c r="C69" s="38" t="s">
        <v>45</v>
      </c>
      <c r="D69" s="37" t="s">
        <v>166</v>
      </c>
      <c r="E69" s="40">
        <v>850</v>
      </c>
      <c r="F69" s="39" t="s">
        <v>167</v>
      </c>
      <c r="G69" s="60" t="s">
        <v>167</v>
      </c>
      <c r="H69" s="60">
        <v>60248.25</v>
      </c>
      <c r="I69" s="35">
        <v>0</v>
      </c>
    </row>
    <row r="70" spans="1:9" ht="168.75" x14ac:dyDescent="0.3">
      <c r="A70" s="36" t="s">
        <v>128</v>
      </c>
      <c r="B70" s="37">
        <v>130</v>
      </c>
      <c r="C70" s="38" t="s">
        <v>45</v>
      </c>
      <c r="D70" s="37" t="s">
        <v>129</v>
      </c>
      <c r="E70" s="33"/>
      <c r="F70" s="39">
        <v>0</v>
      </c>
      <c r="G70" s="39">
        <v>13699801.970000001</v>
      </c>
      <c r="H70" s="60">
        <v>2967301.75</v>
      </c>
      <c r="I70" s="35">
        <f t="shared" si="1"/>
        <v>21.659449943129356</v>
      </c>
    </row>
    <row r="71" spans="1:9" ht="37.5" x14ac:dyDescent="0.3">
      <c r="A71" s="36" t="s">
        <v>6</v>
      </c>
      <c r="B71" s="37">
        <v>130</v>
      </c>
      <c r="C71" s="38" t="s">
        <v>45</v>
      </c>
      <c r="D71" s="37" t="s">
        <v>129</v>
      </c>
      <c r="E71" s="40">
        <v>800</v>
      </c>
      <c r="F71" s="39">
        <v>0</v>
      </c>
      <c r="G71" s="39">
        <v>13699801.970000001</v>
      </c>
      <c r="H71" s="60">
        <v>2967301.75</v>
      </c>
      <c r="I71" s="35">
        <f t="shared" si="1"/>
        <v>21.659449943129356</v>
      </c>
    </row>
    <row r="72" spans="1:9" ht="37.5" x14ac:dyDescent="0.3">
      <c r="A72" s="36" t="s">
        <v>7</v>
      </c>
      <c r="B72" s="37">
        <v>130</v>
      </c>
      <c r="C72" s="38" t="s">
        <v>45</v>
      </c>
      <c r="D72" s="37" t="s">
        <v>129</v>
      </c>
      <c r="E72" s="40">
        <v>850</v>
      </c>
      <c r="F72" s="39">
        <v>0</v>
      </c>
      <c r="G72" s="39">
        <v>13699801.970000001</v>
      </c>
      <c r="H72" s="60">
        <v>2967301.75</v>
      </c>
      <c r="I72" s="35">
        <f t="shared" si="1"/>
        <v>21.659449943129356</v>
      </c>
    </row>
    <row r="73" spans="1:9" ht="187.5" x14ac:dyDescent="0.3">
      <c r="A73" s="36" t="s">
        <v>130</v>
      </c>
      <c r="B73" s="37">
        <v>130</v>
      </c>
      <c r="C73" s="38" t="s">
        <v>45</v>
      </c>
      <c r="D73" s="37" t="s">
        <v>131</v>
      </c>
      <c r="E73" s="33"/>
      <c r="F73" s="39">
        <v>0</v>
      </c>
      <c r="G73" s="39">
        <v>138381.84</v>
      </c>
      <c r="H73" s="60">
        <v>29972.75</v>
      </c>
      <c r="I73" s="35">
        <f t="shared" ref="I73:I123" si="2">H73/G73*100</f>
        <v>21.659453292426232</v>
      </c>
    </row>
    <row r="74" spans="1:9" ht="37.5" x14ac:dyDescent="0.3">
      <c r="A74" s="36" t="s">
        <v>6</v>
      </c>
      <c r="B74" s="37">
        <v>130</v>
      </c>
      <c r="C74" s="38" t="s">
        <v>45</v>
      </c>
      <c r="D74" s="37" t="s">
        <v>131</v>
      </c>
      <c r="E74" s="40">
        <v>800</v>
      </c>
      <c r="F74" s="39">
        <v>0</v>
      </c>
      <c r="G74" s="39">
        <v>138381.84</v>
      </c>
      <c r="H74" s="60">
        <v>29972.75</v>
      </c>
      <c r="I74" s="35">
        <f t="shared" si="2"/>
        <v>21.659453292426232</v>
      </c>
    </row>
    <row r="75" spans="1:9" ht="37.5" x14ac:dyDescent="0.3">
      <c r="A75" s="36" t="s">
        <v>7</v>
      </c>
      <c r="B75" s="37">
        <v>130</v>
      </c>
      <c r="C75" s="38" t="s">
        <v>45</v>
      </c>
      <c r="D75" s="37" t="s">
        <v>131</v>
      </c>
      <c r="E75" s="40">
        <v>850</v>
      </c>
      <c r="F75" s="39">
        <v>0</v>
      </c>
      <c r="G75" s="39">
        <v>138381.84</v>
      </c>
      <c r="H75" s="60">
        <v>29972.75</v>
      </c>
      <c r="I75" s="35">
        <f t="shared" si="2"/>
        <v>21.659453292426232</v>
      </c>
    </row>
    <row r="76" spans="1:9" ht="131.25" x14ac:dyDescent="0.3">
      <c r="A76" s="36" t="s">
        <v>132</v>
      </c>
      <c r="B76" s="37">
        <v>130</v>
      </c>
      <c r="C76" s="38" t="s">
        <v>45</v>
      </c>
      <c r="D76" s="37" t="s">
        <v>133</v>
      </c>
      <c r="E76" s="33"/>
      <c r="F76" s="39">
        <v>0</v>
      </c>
      <c r="G76" s="39">
        <v>139779.63</v>
      </c>
      <c r="H76" s="60">
        <v>30275.5</v>
      </c>
      <c r="I76" s="35">
        <f t="shared" si="2"/>
        <v>21.659450665307954</v>
      </c>
    </row>
    <row r="77" spans="1:9" ht="37.5" x14ac:dyDescent="0.3">
      <c r="A77" s="36" t="s">
        <v>6</v>
      </c>
      <c r="B77" s="37">
        <v>130</v>
      </c>
      <c r="C77" s="38" t="s">
        <v>45</v>
      </c>
      <c r="D77" s="37" t="s">
        <v>133</v>
      </c>
      <c r="E77" s="40">
        <v>800</v>
      </c>
      <c r="F77" s="39">
        <v>0</v>
      </c>
      <c r="G77" s="39">
        <v>139779.63</v>
      </c>
      <c r="H77" s="60">
        <v>30275.5</v>
      </c>
      <c r="I77" s="35">
        <f t="shared" si="2"/>
        <v>21.659450665307954</v>
      </c>
    </row>
    <row r="78" spans="1:9" ht="37.5" x14ac:dyDescent="0.3">
      <c r="A78" s="36" t="s">
        <v>7</v>
      </c>
      <c r="B78" s="37">
        <v>130</v>
      </c>
      <c r="C78" s="38" t="s">
        <v>45</v>
      </c>
      <c r="D78" s="37" t="s">
        <v>133</v>
      </c>
      <c r="E78" s="40">
        <v>850</v>
      </c>
      <c r="F78" s="39">
        <v>0</v>
      </c>
      <c r="G78" s="39">
        <v>139779.63</v>
      </c>
      <c r="H78" s="60">
        <v>30275.5</v>
      </c>
      <c r="I78" s="35">
        <f t="shared" si="2"/>
        <v>21.659450665307954</v>
      </c>
    </row>
    <row r="79" spans="1:9" s="71" customFormat="1" x14ac:dyDescent="0.3">
      <c r="A79" s="65" t="s">
        <v>13</v>
      </c>
      <c r="B79" s="66">
        <v>130</v>
      </c>
      <c r="C79" s="67" t="s">
        <v>48</v>
      </c>
      <c r="D79" s="68"/>
      <c r="E79" s="69"/>
      <c r="F79" s="61">
        <v>12190261.4</v>
      </c>
      <c r="G79" s="61">
        <v>8416389.4000000004</v>
      </c>
      <c r="H79" s="61">
        <v>1042998.09</v>
      </c>
      <c r="I79" s="70">
        <f t="shared" si="2"/>
        <v>12.392464754541892</v>
      </c>
    </row>
    <row r="80" spans="1:9" ht="37.5" x14ac:dyDescent="0.3">
      <c r="A80" s="36" t="s">
        <v>51</v>
      </c>
      <c r="B80" s="37">
        <v>130</v>
      </c>
      <c r="C80" s="38" t="s">
        <v>48</v>
      </c>
      <c r="D80" s="37" t="s">
        <v>134</v>
      </c>
      <c r="E80" s="33"/>
      <c r="F80" s="39">
        <v>2280000</v>
      </c>
      <c r="G80" s="39">
        <v>1463640.4</v>
      </c>
      <c r="H80" s="60">
        <v>3609.5</v>
      </c>
      <c r="I80" s="35">
        <f t="shared" si="2"/>
        <v>0.24661112114697029</v>
      </c>
    </row>
    <row r="81" spans="1:9" ht="56.25" x14ac:dyDescent="0.3">
      <c r="A81" s="36" t="s">
        <v>135</v>
      </c>
      <c r="B81" s="37">
        <v>130</v>
      </c>
      <c r="C81" s="38" t="s">
        <v>48</v>
      </c>
      <c r="D81" s="37" t="s">
        <v>134</v>
      </c>
      <c r="E81" s="40">
        <v>400</v>
      </c>
      <c r="F81" s="39">
        <v>2280000</v>
      </c>
      <c r="G81" s="39">
        <v>1463640.4</v>
      </c>
      <c r="H81" s="60">
        <v>3609.5</v>
      </c>
      <c r="I81" s="35">
        <f t="shared" si="2"/>
        <v>0.24661112114697029</v>
      </c>
    </row>
    <row r="82" spans="1:9" ht="37.5" x14ac:dyDescent="0.3">
      <c r="A82" s="36" t="s">
        <v>136</v>
      </c>
      <c r="B82" s="37">
        <v>130</v>
      </c>
      <c r="C82" s="38" t="s">
        <v>48</v>
      </c>
      <c r="D82" s="37" t="s">
        <v>134</v>
      </c>
      <c r="E82" s="40">
        <v>410</v>
      </c>
      <c r="F82" s="39">
        <v>2280000</v>
      </c>
      <c r="G82" s="39">
        <v>1463640.4</v>
      </c>
      <c r="H82" s="60">
        <v>3609.5</v>
      </c>
      <c r="I82" s="35">
        <f t="shared" si="2"/>
        <v>0.24661112114697029</v>
      </c>
    </row>
    <row r="83" spans="1:9" ht="37.5" x14ac:dyDescent="0.3">
      <c r="A83" s="36" t="s">
        <v>137</v>
      </c>
      <c r="B83" s="37">
        <v>130</v>
      </c>
      <c r="C83" s="38" t="s">
        <v>48</v>
      </c>
      <c r="D83" s="37" t="s">
        <v>138</v>
      </c>
      <c r="E83" s="33"/>
      <c r="F83" s="39">
        <v>2041581</v>
      </c>
      <c r="G83" s="39">
        <v>2484068.6</v>
      </c>
      <c r="H83" s="60">
        <v>1016181.48</v>
      </c>
      <c r="I83" s="35">
        <f t="shared" si="2"/>
        <v>40.907947550240756</v>
      </c>
    </row>
    <row r="84" spans="1:9" ht="56.25" x14ac:dyDescent="0.3">
      <c r="A84" s="36" t="s">
        <v>107</v>
      </c>
      <c r="B84" s="37">
        <v>130</v>
      </c>
      <c r="C84" s="38" t="s">
        <v>48</v>
      </c>
      <c r="D84" s="37" t="s">
        <v>138</v>
      </c>
      <c r="E84" s="40">
        <v>200</v>
      </c>
      <c r="F84" s="39">
        <v>2041581</v>
      </c>
      <c r="G84" s="39">
        <v>2484068.6</v>
      </c>
      <c r="H84" s="60">
        <v>1016181.48</v>
      </c>
      <c r="I84" s="35">
        <f t="shared" si="2"/>
        <v>40.907947550240756</v>
      </c>
    </row>
    <row r="85" spans="1:9" ht="56.25" x14ac:dyDescent="0.3">
      <c r="A85" s="36" t="s">
        <v>108</v>
      </c>
      <c r="B85" s="37">
        <v>130</v>
      </c>
      <c r="C85" s="38" t="s">
        <v>48</v>
      </c>
      <c r="D85" s="37" t="s">
        <v>138</v>
      </c>
      <c r="E85" s="40">
        <v>240</v>
      </c>
      <c r="F85" s="39">
        <v>2041581</v>
      </c>
      <c r="G85" s="39">
        <v>2484068.6</v>
      </c>
      <c r="H85" s="60">
        <v>1016181.48</v>
      </c>
      <c r="I85" s="35">
        <f t="shared" si="2"/>
        <v>40.907947550240756</v>
      </c>
    </row>
    <row r="86" spans="1:9" ht="131.25" x14ac:dyDescent="0.3">
      <c r="A86" s="36" t="s">
        <v>49</v>
      </c>
      <c r="B86" s="37">
        <v>130</v>
      </c>
      <c r="C86" s="38" t="s">
        <v>48</v>
      </c>
      <c r="D86" s="37" t="s">
        <v>139</v>
      </c>
      <c r="E86" s="33"/>
      <c r="F86" s="39">
        <v>7868680.4000000004</v>
      </c>
      <c r="G86" s="39">
        <v>4468680.4000000004</v>
      </c>
      <c r="H86" s="60">
        <v>23207.11</v>
      </c>
      <c r="I86" s="35">
        <f t="shared" si="2"/>
        <v>0.51932803249925852</v>
      </c>
    </row>
    <row r="87" spans="1:9" ht="37.5" x14ac:dyDescent="0.3">
      <c r="A87" s="36" t="s">
        <v>10</v>
      </c>
      <c r="B87" s="37">
        <v>130</v>
      </c>
      <c r="C87" s="38" t="s">
        <v>48</v>
      </c>
      <c r="D87" s="37" t="s">
        <v>139</v>
      </c>
      <c r="E87" s="40">
        <v>500</v>
      </c>
      <c r="F87" s="39">
        <v>7868680.4000000004</v>
      </c>
      <c r="G87" s="39">
        <v>4468680.4000000004</v>
      </c>
      <c r="H87" s="60">
        <v>23207.11</v>
      </c>
      <c r="I87" s="35">
        <f t="shared" si="2"/>
        <v>0.51932803249925852</v>
      </c>
    </row>
    <row r="88" spans="1:9" ht="37.5" x14ac:dyDescent="0.3">
      <c r="A88" s="36" t="s">
        <v>17</v>
      </c>
      <c r="B88" s="37">
        <v>130</v>
      </c>
      <c r="C88" s="38" t="s">
        <v>48</v>
      </c>
      <c r="D88" s="37" t="s">
        <v>139</v>
      </c>
      <c r="E88" s="40">
        <v>540</v>
      </c>
      <c r="F88" s="39">
        <v>7868680.4000000004</v>
      </c>
      <c r="G88" s="39">
        <v>4468680.4000000004</v>
      </c>
      <c r="H88" s="60">
        <v>23207.11</v>
      </c>
      <c r="I88" s="35">
        <f t="shared" si="2"/>
        <v>0.51932803249925852</v>
      </c>
    </row>
    <row r="89" spans="1:9" s="64" customFormat="1" x14ac:dyDescent="0.3">
      <c r="A89" s="42" t="s">
        <v>14</v>
      </c>
      <c r="B89" s="43">
        <v>130</v>
      </c>
      <c r="C89" s="44" t="s">
        <v>50</v>
      </c>
      <c r="D89" s="45"/>
      <c r="E89" s="46"/>
      <c r="F89" s="47">
        <v>22007293.02</v>
      </c>
      <c r="G89" s="47">
        <v>24417049.420000002</v>
      </c>
      <c r="H89" s="61">
        <v>13773127.23</v>
      </c>
      <c r="I89" s="48">
        <f t="shared" si="2"/>
        <v>56.407827961057542</v>
      </c>
    </row>
    <row r="90" spans="1:9" ht="37.5" x14ac:dyDescent="0.3">
      <c r="A90" s="36" t="s">
        <v>51</v>
      </c>
      <c r="B90" s="37">
        <v>130</v>
      </c>
      <c r="C90" s="38" t="s">
        <v>50</v>
      </c>
      <c r="D90" s="37" t="s">
        <v>134</v>
      </c>
      <c r="E90" s="33"/>
      <c r="F90" s="39">
        <v>5396925.29</v>
      </c>
      <c r="G90" s="39">
        <v>5519779.3600000003</v>
      </c>
      <c r="H90" s="60">
        <v>2862226.74</v>
      </c>
      <c r="I90" s="35">
        <f t="shared" si="2"/>
        <v>51.854006352891616</v>
      </c>
    </row>
    <row r="91" spans="1:9" ht="56.25" x14ac:dyDescent="0.3">
      <c r="A91" s="36" t="s">
        <v>107</v>
      </c>
      <c r="B91" s="37">
        <v>130</v>
      </c>
      <c r="C91" s="38" t="s">
        <v>50</v>
      </c>
      <c r="D91" s="37" t="s">
        <v>134</v>
      </c>
      <c r="E91" s="40">
        <v>200</v>
      </c>
      <c r="F91" s="39">
        <v>5396925.29</v>
      </c>
      <c r="G91" s="39">
        <v>5519779.3600000003</v>
      </c>
      <c r="H91" s="60">
        <v>2862226.74</v>
      </c>
      <c r="I91" s="35">
        <f t="shared" si="2"/>
        <v>51.854006352891616</v>
      </c>
    </row>
    <row r="92" spans="1:9" ht="56.25" x14ac:dyDescent="0.3">
      <c r="A92" s="36" t="s">
        <v>108</v>
      </c>
      <c r="B92" s="37">
        <v>130</v>
      </c>
      <c r="C92" s="38" t="s">
        <v>50</v>
      </c>
      <c r="D92" s="37" t="s">
        <v>134</v>
      </c>
      <c r="E92" s="40">
        <v>240</v>
      </c>
      <c r="F92" s="39">
        <v>5396925.29</v>
      </c>
      <c r="G92" s="39">
        <v>5519779.3600000003</v>
      </c>
      <c r="H92" s="60">
        <v>2862226.74</v>
      </c>
      <c r="I92" s="35">
        <f t="shared" si="2"/>
        <v>51.854006352891616</v>
      </c>
    </row>
    <row r="93" spans="1:9" ht="131.25" x14ac:dyDescent="0.3">
      <c r="A93" s="36" t="s">
        <v>52</v>
      </c>
      <c r="B93" s="37">
        <v>130</v>
      </c>
      <c r="C93" s="38" t="s">
        <v>50</v>
      </c>
      <c r="D93" s="37" t="s">
        <v>140</v>
      </c>
      <c r="E93" s="33"/>
      <c r="F93" s="39">
        <v>170000</v>
      </c>
      <c r="G93" s="39">
        <v>170000</v>
      </c>
      <c r="H93" s="60">
        <v>24079.86</v>
      </c>
      <c r="I93" s="35">
        <f t="shared" si="2"/>
        <v>14.164623529411765</v>
      </c>
    </row>
    <row r="94" spans="1:9" ht="37.5" x14ac:dyDescent="0.3">
      <c r="A94" s="36" t="s">
        <v>10</v>
      </c>
      <c r="B94" s="37">
        <v>130</v>
      </c>
      <c r="C94" s="38" t="s">
        <v>50</v>
      </c>
      <c r="D94" s="37" t="s">
        <v>140</v>
      </c>
      <c r="E94" s="40">
        <v>500</v>
      </c>
      <c r="F94" s="39">
        <v>170000</v>
      </c>
      <c r="G94" s="39">
        <v>170000</v>
      </c>
      <c r="H94" s="60">
        <v>24079.86</v>
      </c>
      <c r="I94" s="35">
        <f t="shared" si="2"/>
        <v>14.164623529411765</v>
      </c>
    </row>
    <row r="95" spans="1:9" ht="37.5" x14ac:dyDescent="0.3">
      <c r="A95" s="36" t="s">
        <v>17</v>
      </c>
      <c r="B95" s="37">
        <v>130</v>
      </c>
      <c r="C95" s="38" t="s">
        <v>50</v>
      </c>
      <c r="D95" s="37" t="s">
        <v>140</v>
      </c>
      <c r="E95" s="40">
        <v>540</v>
      </c>
      <c r="F95" s="39">
        <v>170000</v>
      </c>
      <c r="G95" s="39">
        <v>170000</v>
      </c>
      <c r="H95" s="60">
        <v>24079.86</v>
      </c>
      <c r="I95" s="35">
        <f t="shared" si="2"/>
        <v>14.164623529411765</v>
      </c>
    </row>
    <row r="96" spans="1:9" ht="93.75" x14ac:dyDescent="0.3">
      <c r="A96" s="36" t="s">
        <v>53</v>
      </c>
      <c r="B96" s="37">
        <v>130</v>
      </c>
      <c r="C96" s="38" t="s">
        <v>50</v>
      </c>
      <c r="D96" s="37" t="s">
        <v>141</v>
      </c>
      <c r="E96" s="33"/>
      <c r="F96" s="39">
        <v>4370000</v>
      </c>
      <c r="G96" s="39">
        <v>4370000</v>
      </c>
      <c r="H96" s="60">
        <v>3276000</v>
      </c>
      <c r="I96" s="35">
        <f t="shared" si="2"/>
        <v>74.96567505720823</v>
      </c>
    </row>
    <row r="97" spans="1:9" ht="37.5" x14ac:dyDescent="0.3">
      <c r="A97" s="36" t="s">
        <v>10</v>
      </c>
      <c r="B97" s="37">
        <v>130</v>
      </c>
      <c r="C97" s="38" t="s">
        <v>50</v>
      </c>
      <c r="D97" s="37" t="s">
        <v>141</v>
      </c>
      <c r="E97" s="40">
        <v>500</v>
      </c>
      <c r="F97" s="39">
        <v>4370000</v>
      </c>
      <c r="G97" s="39">
        <v>4370000</v>
      </c>
      <c r="H97" s="60">
        <v>3276000</v>
      </c>
      <c r="I97" s="35">
        <f t="shared" si="2"/>
        <v>74.96567505720823</v>
      </c>
    </row>
    <row r="98" spans="1:9" ht="37.5" x14ac:dyDescent="0.3">
      <c r="A98" s="36" t="s">
        <v>17</v>
      </c>
      <c r="B98" s="37">
        <v>130</v>
      </c>
      <c r="C98" s="38" t="s">
        <v>50</v>
      </c>
      <c r="D98" s="37" t="s">
        <v>141</v>
      </c>
      <c r="E98" s="40">
        <v>540</v>
      </c>
      <c r="F98" s="39">
        <v>4370000</v>
      </c>
      <c r="G98" s="39">
        <v>4370000</v>
      </c>
      <c r="H98" s="60">
        <v>3276000</v>
      </c>
      <c r="I98" s="35">
        <f t="shared" si="2"/>
        <v>74.96567505720823</v>
      </c>
    </row>
    <row r="99" spans="1:9" ht="112.5" x14ac:dyDescent="0.3">
      <c r="A99" s="36" t="s">
        <v>54</v>
      </c>
      <c r="B99" s="37">
        <v>130</v>
      </c>
      <c r="C99" s="38" t="s">
        <v>50</v>
      </c>
      <c r="D99" s="37" t="s">
        <v>142</v>
      </c>
      <c r="E99" s="33"/>
      <c r="F99" s="39">
        <v>250000</v>
      </c>
      <c r="G99" s="39">
        <v>250000</v>
      </c>
      <c r="H99" s="60">
        <v>223380.65</v>
      </c>
      <c r="I99" s="35">
        <f t="shared" si="2"/>
        <v>89.352260000000001</v>
      </c>
    </row>
    <row r="100" spans="1:9" ht="37.5" x14ac:dyDescent="0.3">
      <c r="A100" s="36" t="s">
        <v>10</v>
      </c>
      <c r="B100" s="37">
        <v>130</v>
      </c>
      <c r="C100" s="38" t="s">
        <v>50</v>
      </c>
      <c r="D100" s="37" t="s">
        <v>142</v>
      </c>
      <c r="E100" s="40">
        <v>500</v>
      </c>
      <c r="F100" s="39">
        <v>250000</v>
      </c>
      <c r="G100" s="39">
        <v>250000</v>
      </c>
      <c r="H100" s="60">
        <v>223380.65</v>
      </c>
      <c r="I100" s="35">
        <f t="shared" si="2"/>
        <v>89.352260000000001</v>
      </c>
    </row>
    <row r="101" spans="1:9" ht="37.5" x14ac:dyDescent="0.3">
      <c r="A101" s="36" t="s">
        <v>17</v>
      </c>
      <c r="B101" s="37">
        <v>130</v>
      </c>
      <c r="C101" s="38" t="s">
        <v>50</v>
      </c>
      <c r="D101" s="37" t="s">
        <v>142</v>
      </c>
      <c r="E101" s="40">
        <v>540</v>
      </c>
      <c r="F101" s="39">
        <v>250000</v>
      </c>
      <c r="G101" s="39">
        <v>250000</v>
      </c>
      <c r="H101" s="60">
        <v>223380.65</v>
      </c>
      <c r="I101" s="35">
        <f t="shared" si="2"/>
        <v>89.352260000000001</v>
      </c>
    </row>
    <row r="102" spans="1:9" ht="93.75" x14ac:dyDescent="0.3">
      <c r="A102" s="36" t="s">
        <v>53</v>
      </c>
      <c r="B102" s="37">
        <v>130</v>
      </c>
      <c r="C102" s="38" t="s">
        <v>50</v>
      </c>
      <c r="D102" s="37" t="s">
        <v>143</v>
      </c>
      <c r="E102" s="33"/>
      <c r="F102" s="39">
        <v>2200000</v>
      </c>
      <c r="G102" s="39">
        <v>3600000</v>
      </c>
      <c r="H102" s="60">
        <v>2710269.18</v>
      </c>
      <c r="I102" s="35">
        <f t="shared" si="2"/>
        <v>75.285255000000006</v>
      </c>
    </row>
    <row r="103" spans="1:9" ht="37.5" x14ac:dyDescent="0.3">
      <c r="A103" s="36" t="s">
        <v>10</v>
      </c>
      <c r="B103" s="37">
        <v>130</v>
      </c>
      <c r="C103" s="38" t="s">
        <v>50</v>
      </c>
      <c r="D103" s="37" t="s">
        <v>143</v>
      </c>
      <c r="E103" s="40">
        <v>500</v>
      </c>
      <c r="F103" s="39">
        <v>2200000</v>
      </c>
      <c r="G103" s="39">
        <v>3600000</v>
      </c>
      <c r="H103" s="60">
        <v>2710269.18</v>
      </c>
      <c r="I103" s="35">
        <f t="shared" si="2"/>
        <v>75.285255000000006</v>
      </c>
    </row>
    <row r="104" spans="1:9" ht="37.5" x14ac:dyDescent="0.3">
      <c r="A104" s="36" t="s">
        <v>17</v>
      </c>
      <c r="B104" s="37">
        <v>130</v>
      </c>
      <c r="C104" s="38" t="s">
        <v>50</v>
      </c>
      <c r="D104" s="37" t="s">
        <v>143</v>
      </c>
      <c r="E104" s="40">
        <v>540</v>
      </c>
      <c r="F104" s="39">
        <v>2200000</v>
      </c>
      <c r="G104" s="39">
        <v>3600000</v>
      </c>
      <c r="H104" s="60">
        <v>2710269.18</v>
      </c>
      <c r="I104" s="35">
        <f t="shared" si="2"/>
        <v>75.285255000000006</v>
      </c>
    </row>
    <row r="105" spans="1:9" ht="93.75" x14ac:dyDescent="0.3">
      <c r="A105" s="36" t="s">
        <v>53</v>
      </c>
      <c r="B105" s="37">
        <v>130</v>
      </c>
      <c r="C105" s="38" t="s">
        <v>50</v>
      </c>
      <c r="D105" s="37" t="s">
        <v>144</v>
      </c>
      <c r="E105" s="33"/>
      <c r="F105" s="39" t="s">
        <v>152</v>
      </c>
      <c r="G105" s="39">
        <v>500000</v>
      </c>
      <c r="H105" s="60">
        <v>368122.04</v>
      </c>
      <c r="I105" s="35">
        <f t="shared" si="2"/>
        <v>73.624408000000003</v>
      </c>
    </row>
    <row r="106" spans="1:9" ht="37.5" x14ac:dyDescent="0.3">
      <c r="A106" s="36" t="s">
        <v>10</v>
      </c>
      <c r="B106" s="37">
        <v>130</v>
      </c>
      <c r="C106" s="38" t="s">
        <v>50</v>
      </c>
      <c r="D106" s="37" t="s">
        <v>144</v>
      </c>
      <c r="E106" s="40">
        <v>500</v>
      </c>
      <c r="F106" s="39" t="s">
        <v>152</v>
      </c>
      <c r="G106" s="39">
        <v>500000</v>
      </c>
      <c r="H106" s="60">
        <v>368122.04</v>
      </c>
      <c r="I106" s="35">
        <f t="shared" si="2"/>
        <v>73.624408000000003</v>
      </c>
    </row>
    <row r="107" spans="1:9" ht="37.5" x14ac:dyDescent="0.3">
      <c r="A107" s="36" t="s">
        <v>17</v>
      </c>
      <c r="B107" s="37">
        <v>130</v>
      </c>
      <c r="C107" s="38" t="s">
        <v>50</v>
      </c>
      <c r="D107" s="37" t="s">
        <v>144</v>
      </c>
      <c r="E107" s="40">
        <v>540</v>
      </c>
      <c r="F107" s="39" t="s">
        <v>152</v>
      </c>
      <c r="G107" s="39">
        <v>500000</v>
      </c>
      <c r="H107" s="60">
        <v>368122.04</v>
      </c>
      <c r="I107" s="35">
        <f t="shared" si="2"/>
        <v>73.624408000000003</v>
      </c>
    </row>
    <row r="108" spans="1:9" ht="93.75" x14ac:dyDescent="0.3">
      <c r="A108" s="36" t="s">
        <v>53</v>
      </c>
      <c r="B108" s="37">
        <v>130</v>
      </c>
      <c r="C108" s="38" t="s">
        <v>50</v>
      </c>
      <c r="D108" s="37" t="s">
        <v>145</v>
      </c>
      <c r="E108" s="33"/>
      <c r="F108" s="39">
        <v>2500000</v>
      </c>
      <c r="G108" s="39">
        <v>3100000</v>
      </c>
      <c r="H108" s="60">
        <v>2711686.23</v>
      </c>
      <c r="I108" s="35">
        <f t="shared" si="2"/>
        <v>87.473749354838716</v>
      </c>
    </row>
    <row r="109" spans="1:9" ht="37.5" x14ac:dyDescent="0.3">
      <c r="A109" s="36" t="s">
        <v>10</v>
      </c>
      <c r="B109" s="37">
        <v>130</v>
      </c>
      <c r="C109" s="38" t="s">
        <v>50</v>
      </c>
      <c r="D109" s="37" t="s">
        <v>145</v>
      </c>
      <c r="E109" s="40">
        <v>500</v>
      </c>
      <c r="F109" s="39">
        <v>2500000</v>
      </c>
      <c r="G109" s="39">
        <v>3100000</v>
      </c>
      <c r="H109" s="60">
        <v>2711686.23</v>
      </c>
      <c r="I109" s="35">
        <f t="shared" si="2"/>
        <v>87.473749354838716</v>
      </c>
    </row>
    <row r="110" spans="1:9" ht="37.5" x14ac:dyDescent="0.3">
      <c r="A110" s="36" t="s">
        <v>17</v>
      </c>
      <c r="B110" s="37">
        <v>130</v>
      </c>
      <c r="C110" s="38" t="s">
        <v>50</v>
      </c>
      <c r="D110" s="37" t="s">
        <v>145</v>
      </c>
      <c r="E110" s="40">
        <v>540</v>
      </c>
      <c r="F110" s="39">
        <v>2500000</v>
      </c>
      <c r="G110" s="39">
        <v>3100000</v>
      </c>
      <c r="H110" s="60">
        <v>2711686.23</v>
      </c>
      <c r="I110" s="35">
        <f t="shared" si="2"/>
        <v>87.473749354838716</v>
      </c>
    </row>
    <row r="111" spans="1:9" ht="37.5" x14ac:dyDescent="0.3">
      <c r="A111" s="36" t="s">
        <v>146</v>
      </c>
      <c r="B111" s="37">
        <v>130</v>
      </c>
      <c r="C111" s="38" t="s">
        <v>50</v>
      </c>
      <c r="D111" s="37" t="s">
        <v>147</v>
      </c>
      <c r="E111" s="33"/>
      <c r="F111" s="39">
        <v>6620367.7300000004</v>
      </c>
      <c r="G111" s="39">
        <v>6907270.0599999996</v>
      </c>
      <c r="H111" s="60">
        <v>1597362.53</v>
      </c>
      <c r="I111" s="35">
        <f t="shared" si="2"/>
        <v>23.125815497649736</v>
      </c>
    </row>
    <row r="112" spans="1:9" ht="56.25" x14ac:dyDescent="0.3">
      <c r="A112" s="36" t="s">
        <v>107</v>
      </c>
      <c r="B112" s="37">
        <v>130</v>
      </c>
      <c r="C112" s="38" t="s">
        <v>50</v>
      </c>
      <c r="D112" s="37" t="s">
        <v>147</v>
      </c>
      <c r="E112" s="40">
        <v>200</v>
      </c>
      <c r="F112" s="39">
        <v>6620367.7300000004</v>
      </c>
      <c r="G112" s="39">
        <v>6907270.0599999996</v>
      </c>
      <c r="H112" s="60">
        <v>1597362.53</v>
      </c>
      <c r="I112" s="35">
        <f t="shared" si="2"/>
        <v>23.125815497649736</v>
      </c>
    </row>
    <row r="113" spans="1:9" ht="56.25" x14ac:dyDescent="0.3">
      <c r="A113" s="36" t="s">
        <v>108</v>
      </c>
      <c r="B113" s="37">
        <v>130</v>
      </c>
      <c r="C113" s="38" t="s">
        <v>50</v>
      </c>
      <c r="D113" s="37" t="s">
        <v>147</v>
      </c>
      <c r="E113" s="40">
        <v>240</v>
      </c>
      <c r="F113" s="39">
        <v>6620367.7300000004</v>
      </c>
      <c r="G113" s="39">
        <v>6907270.0599999996</v>
      </c>
      <c r="H113" s="60">
        <v>1597362.53</v>
      </c>
      <c r="I113" s="35">
        <f t="shared" si="2"/>
        <v>23.125815497649736</v>
      </c>
    </row>
    <row r="114" spans="1:9" x14ac:dyDescent="0.3">
      <c r="A114" s="36" t="s">
        <v>109</v>
      </c>
      <c r="B114" s="37">
        <v>130</v>
      </c>
      <c r="C114" s="38" t="s">
        <v>28</v>
      </c>
      <c r="D114" s="32"/>
      <c r="E114" s="33"/>
      <c r="F114" s="39">
        <v>218828.64</v>
      </c>
      <c r="G114" s="39">
        <v>218828.64</v>
      </c>
      <c r="H114" s="60">
        <v>164121.48000000001</v>
      </c>
      <c r="I114" s="35">
        <f t="shared" si="2"/>
        <v>75</v>
      </c>
    </row>
    <row r="115" spans="1:9" x14ac:dyDescent="0.3">
      <c r="A115" s="36" t="s">
        <v>19</v>
      </c>
      <c r="B115" s="37">
        <v>130</v>
      </c>
      <c r="C115" s="38" t="s">
        <v>29</v>
      </c>
      <c r="D115" s="32"/>
      <c r="E115" s="33"/>
      <c r="F115" s="39">
        <v>218828.64</v>
      </c>
      <c r="G115" s="39">
        <v>218828.64</v>
      </c>
      <c r="H115" s="60">
        <v>164121.48000000001</v>
      </c>
      <c r="I115" s="35">
        <f t="shared" si="2"/>
        <v>75</v>
      </c>
    </row>
    <row r="116" spans="1:9" ht="37.5" x14ac:dyDescent="0.3">
      <c r="A116" s="36" t="s">
        <v>30</v>
      </c>
      <c r="B116" s="37">
        <v>130</v>
      </c>
      <c r="C116" s="38" t="s">
        <v>29</v>
      </c>
      <c r="D116" s="37" t="s">
        <v>110</v>
      </c>
      <c r="E116" s="33"/>
      <c r="F116" s="39">
        <v>218828.64</v>
      </c>
      <c r="G116" s="39">
        <v>218828.64</v>
      </c>
      <c r="H116" s="60">
        <v>164121.48000000001</v>
      </c>
      <c r="I116" s="35">
        <f t="shared" si="2"/>
        <v>75</v>
      </c>
    </row>
    <row r="117" spans="1:9" ht="37.5" x14ac:dyDescent="0.3">
      <c r="A117" s="36" t="s">
        <v>11</v>
      </c>
      <c r="B117" s="37">
        <v>130</v>
      </c>
      <c r="C117" s="38" t="s">
        <v>29</v>
      </c>
      <c r="D117" s="37" t="s">
        <v>110</v>
      </c>
      <c r="E117" s="40">
        <v>300</v>
      </c>
      <c r="F117" s="39">
        <v>218828.64</v>
      </c>
      <c r="G117" s="39">
        <v>218828.64</v>
      </c>
      <c r="H117" s="60">
        <v>164121.48000000001</v>
      </c>
      <c r="I117" s="35">
        <f t="shared" si="2"/>
        <v>75</v>
      </c>
    </row>
    <row r="118" spans="1:9" ht="37.5" x14ac:dyDescent="0.3">
      <c r="A118" s="36" t="s">
        <v>92</v>
      </c>
      <c r="B118" s="37">
        <v>130</v>
      </c>
      <c r="C118" s="38" t="s">
        <v>29</v>
      </c>
      <c r="D118" s="37" t="s">
        <v>110</v>
      </c>
      <c r="E118" s="40">
        <v>310</v>
      </c>
      <c r="F118" s="39">
        <v>218828.64</v>
      </c>
      <c r="G118" s="39">
        <v>218828.64</v>
      </c>
      <c r="H118" s="60">
        <v>164121.48000000001</v>
      </c>
      <c r="I118" s="35">
        <f t="shared" si="2"/>
        <v>75</v>
      </c>
    </row>
    <row r="119" spans="1:9" ht="56.25" x14ac:dyDescent="0.3">
      <c r="A119" s="36" t="s">
        <v>148</v>
      </c>
      <c r="B119" s="37">
        <v>130</v>
      </c>
      <c r="C119" s="38" t="s">
        <v>55</v>
      </c>
      <c r="D119" s="32"/>
      <c r="E119" s="33"/>
      <c r="F119" s="39">
        <v>0</v>
      </c>
      <c r="G119" s="39">
        <v>2472600</v>
      </c>
      <c r="H119" s="60">
        <v>1022600</v>
      </c>
      <c r="I119" s="35">
        <f t="shared" si="2"/>
        <v>41.357275742133787</v>
      </c>
    </row>
    <row r="120" spans="1:9" ht="37.5" x14ac:dyDescent="0.3">
      <c r="A120" s="36" t="s">
        <v>66</v>
      </c>
      <c r="B120" s="37">
        <v>130</v>
      </c>
      <c r="C120" s="38" t="s">
        <v>56</v>
      </c>
      <c r="D120" s="32"/>
      <c r="E120" s="33"/>
      <c r="F120" s="39">
        <v>0</v>
      </c>
      <c r="G120" s="39">
        <v>2472600</v>
      </c>
      <c r="H120" s="60">
        <v>1022600</v>
      </c>
      <c r="I120" s="35">
        <f t="shared" si="2"/>
        <v>41.357275742133787</v>
      </c>
    </row>
    <row r="121" spans="1:9" ht="56.25" x14ac:dyDescent="0.3">
      <c r="A121" s="36" t="s">
        <v>57</v>
      </c>
      <c r="B121" s="37">
        <v>130</v>
      </c>
      <c r="C121" s="38" t="s">
        <v>56</v>
      </c>
      <c r="D121" s="37" t="s">
        <v>149</v>
      </c>
      <c r="E121" s="33"/>
      <c r="F121" s="39">
        <v>0</v>
      </c>
      <c r="G121" s="39">
        <v>2472600</v>
      </c>
      <c r="H121" s="60">
        <v>1022600</v>
      </c>
      <c r="I121" s="35">
        <f t="shared" si="2"/>
        <v>41.357275742133787</v>
      </c>
    </row>
    <row r="122" spans="1:9" ht="37.5" x14ac:dyDescent="0.3">
      <c r="A122" s="36" t="s">
        <v>10</v>
      </c>
      <c r="B122" s="37">
        <v>130</v>
      </c>
      <c r="C122" s="38" t="s">
        <v>56</v>
      </c>
      <c r="D122" s="37" t="s">
        <v>149</v>
      </c>
      <c r="E122" s="40">
        <v>500</v>
      </c>
      <c r="F122" s="39">
        <v>0</v>
      </c>
      <c r="G122" s="39">
        <v>2472600</v>
      </c>
      <c r="H122" s="60">
        <v>1022600</v>
      </c>
      <c r="I122" s="35">
        <f t="shared" si="2"/>
        <v>41.357275742133787</v>
      </c>
    </row>
    <row r="123" spans="1:9" ht="37.5" x14ac:dyDescent="0.3">
      <c r="A123" s="36" t="s">
        <v>17</v>
      </c>
      <c r="B123" s="37">
        <v>130</v>
      </c>
      <c r="C123" s="38" t="s">
        <v>56</v>
      </c>
      <c r="D123" s="37" t="s">
        <v>149</v>
      </c>
      <c r="E123" s="40">
        <v>540</v>
      </c>
      <c r="F123" s="39">
        <v>0</v>
      </c>
      <c r="G123" s="39">
        <v>2472600</v>
      </c>
      <c r="H123" s="60">
        <v>1022600</v>
      </c>
      <c r="I123" s="35">
        <f t="shared" si="2"/>
        <v>41.357275742133787</v>
      </c>
    </row>
    <row r="124" spans="1:9" x14ac:dyDescent="0.3">
      <c r="A124" s="49" t="s">
        <v>21</v>
      </c>
      <c r="B124" s="50"/>
      <c r="C124" s="50" t="s">
        <v>4</v>
      </c>
      <c r="D124" s="50" t="s">
        <v>4</v>
      </c>
      <c r="E124" s="50" t="s">
        <v>4</v>
      </c>
      <c r="F124" s="51">
        <v>65667947.859999999</v>
      </c>
      <c r="G124" s="52">
        <v>67224617.920000002</v>
      </c>
      <c r="H124" s="62">
        <v>27930344.66</v>
      </c>
      <c r="I124" s="53">
        <f t="shared" ref="I124" si="3">H124/G124*100</f>
        <v>41.547792347794719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C2" sqref="C2:G19"/>
    </sheetView>
  </sheetViews>
  <sheetFormatPr defaultRowHeight="12.75" x14ac:dyDescent="0.2"/>
  <cols>
    <col min="1" max="1" width="41.5703125" style="1" customWidth="1"/>
    <col min="2" max="2" width="8.140625" style="1" customWidth="1"/>
    <col min="3" max="3" width="12.28515625" style="1" customWidth="1"/>
    <col min="4" max="4" width="16" style="1" customWidth="1"/>
    <col min="5" max="5" width="11.7109375" style="1" customWidth="1"/>
    <col min="6" max="6" width="12.140625" style="1" customWidth="1"/>
    <col min="7" max="7" width="8.5703125" style="1" customWidth="1"/>
    <col min="8" max="8" width="12.85546875" style="1" customWidth="1"/>
    <col min="9" max="16384" width="9.140625" style="1"/>
  </cols>
  <sheetData>
    <row r="1" spans="1:8" ht="50.25" customHeight="1" x14ac:dyDescent="0.2">
      <c r="A1" s="7" t="s">
        <v>59</v>
      </c>
      <c r="B1" s="6" t="s">
        <v>60</v>
      </c>
      <c r="C1" s="6" t="s">
        <v>61</v>
      </c>
      <c r="D1" s="6" t="s">
        <v>95</v>
      </c>
      <c r="E1" s="6" t="s">
        <v>67</v>
      </c>
      <c r="F1" s="8" t="s">
        <v>96</v>
      </c>
      <c r="G1" s="9" t="s">
        <v>97</v>
      </c>
    </row>
    <row r="2" spans="1:8" ht="25.5" x14ac:dyDescent="0.2">
      <c r="A2" s="2" t="s">
        <v>62</v>
      </c>
      <c r="B2" s="3" t="s">
        <v>63</v>
      </c>
      <c r="C2" s="13">
        <f>C3+C9+C12+C16+C18</f>
        <v>67224617.919999987</v>
      </c>
      <c r="D2" s="13">
        <f>D3+D9+D12+D16+D18</f>
        <v>16513122.140000001</v>
      </c>
      <c r="E2" s="13">
        <f>D2/C2*100</f>
        <v>24.564099657139419</v>
      </c>
      <c r="F2" s="13">
        <f>F3+F9+F12+F16+F18</f>
        <v>21014152.68</v>
      </c>
      <c r="G2" s="14">
        <f>D2/F2*100</f>
        <v>78.580956327190833</v>
      </c>
      <c r="H2" s="10">
        <f>D2-F2</f>
        <v>-4501030.5399999991</v>
      </c>
    </row>
    <row r="3" spans="1:8" x14ac:dyDescent="0.2">
      <c r="A3" s="4" t="s">
        <v>23</v>
      </c>
      <c r="B3" s="5" t="s">
        <v>24</v>
      </c>
      <c r="C3" s="15">
        <v>1882591.66</v>
      </c>
      <c r="D3" s="15">
        <v>623658.37</v>
      </c>
      <c r="E3" s="13">
        <f t="shared" ref="E3:E19" si="0">D3/C3*100</f>
        <v>33.127649678422564</v>
      </c>
      <c r="F3" s="15">
        <f>F4+F6+F7+F8+F5</f>
        <v>1042941.6599999999</v>
      </c>
      <c r="G3" s="14">
        <f t="shared" ref="G3:G19" si="1">D3/F3*100</f>
        <v>59.798011137075491</v>
      </c>
      <c r="H3" s="10">
        <f t="shared" ref="H3:H19" si="2">D3-F3</f>
        <v>-419283.28999999992</v>
      </c>
    </row>
    <row r="4" spans="1:8" ht="51" x14ac:dyDescent="0.2">
      <c r="A4" s="4" t="s">
        <v>5</v>
      </c>
      <c r="B4" s="5" t="s">
        <v>25</v>
      </c>
      <c r="C4" s="15">
        <v>917136.06</v>
      </c>
      <c r="D4" s="15">
        <v>491507.82</v>
      </c>
      <c r="E4" s="13">
        <f t="shared" si="0"/>
        <v>53.591592505914555</v>
      </c>
      <c r="F4" s="15">
        <v>251959.47</v>
      </c>
      <c r="G4" s="14">
        <f t="shared" si="1"/>
        <v>195.07416014170852</v>
      </c>
      <c r="H4" s="10">
        <f t="shared" si="2"/>
        <v>239548.35</v>
      </c>
    </row>
    <row r="5" spans="1:8" ht="38.25" x14ac:dyDescent="0.2">
      <c r="A5" s="4" t="s">
        <v>64</v>
      </c>
      <c r="B5" s="5" t="s">
        <v>31</v>
      </c>
      <c r="C5" s="15">
        <v>52840</v>
      </c>
      <c r="D5" s="15">
        <v>52840</v>
      </c>
      <c r="E5" s="13">
        <f t="shared" si="0"/>
        <v>100</v>
      </c>
      <c r="F5" s="15">
        <v>40360.699999999997</v>
      </c>
      <c r="G5" s="14">
        <f t="shared" si="1"/>
        <v>130.91943400387012</v>
      </c>
      <c r="H5" s="10">
        <f t="shared" si="2"/>
        <v>12479.300000000003</v>
      </c>
    </row>
    <row r="6" spans="1:8" ht="25.5" x14ac:dyDescent="0.2">
      <c r="A6" s="4" t="s">
        <v>98</v>
      </c>
      <c r="B6" s="5" t="s">
        <v>94</v>
      </c>
      <c r="C6" s="15">
        <v>0</v>
      </c>
      <c r="D6" s="15">
        <v>0</v>
      </c>
      <c r="E6" s="13" t="e">
        <f t="shared" si="0"/>
        <v>#DIV/0!</v>
      </c>
      <c r="F6" s="15">
        <v>329248</v>
      </c>
      <c r="G6" s="14">
        <f t="shared" si="1"/>
        <v>0</v>
      </c>
      <c r="H6" s="10">
        <f t="shared" si="2"/>
        <v>-329248</v>
      </c>
    </row>
    <row r="7" spans="1:8" x14ac:dyDescent="0.2">
      <c r="A7" s="4" t="s">
        <v>15</v>
      </c>
      <c r="B7" s="5" t="s">
        <v>32</v>
      </c>
      <c r="C7" s="15">
        <v>300000</v>
      </c>
      <c r="D7" s="15">
        <v>0</v>
      </c>
      <c r="E7" s="13">
        <f t="shared" si="0"/>
        <v>0</v>
      </c>
      <c r="F7" s="15">
        <v>0</v>
      </c>
      <c r="G7" s="14" t="e">
        <f t="shared" si="1"/>
        <v>#DIV/0!</v>
      </c>
      <c r="H7" s="10">
        <f t="shared" si="2"/>
        <v>0</v>
      </c>
    </row>
    <row r="8" spans="1:8" x14ac:dyDescent="0.2">
      <c r="A8" s="4" t="s">
        <v>8</v>
      </c>
      <c r="B8" s="5" t="s">
        <v>34</v>
      </c>
      <c r="C8" s="15">
        <v>612615.6</v>
      </c>
      <c r="D8" s="15">
        <v>79310.55</v>
      </c>
      <c r="E8" s="13">
        <f t="shared" si="0"/>
        <v>12.946217824031905</v>
      </c>
      <c r="F8" s="15">
        <v>421373.49</v>
      </c>
      <c r="G8" s="14">
        <f t="shared" si="1"/>
        <v>18.821912598251021</v>
      </c>
      <c r="H8" s="10">
        <f t="shared" si="2"/>
        <v>-342062.94</v>
      </c>
    </row>
    <row r="9" spans="1:8" x14ac:dyDescent="0.2">
      <c r="A9" s="4" t="s">
        <v>37</v>
      </c>
      <c r="B9" s="5" t="s">
        <v>38</v>
      </c>
      <c r="C9" s="15">
        <v>15235124.99</v>
      </c>
      <c r="D9" s="15">
        <v>6042257.4400000004</v>
      </c>
      <c r="E9" s="13">
        <f t="shared" si="0"/>
        <v>39.660045086377728</v>
      </c>
      <c r="F9" s="15">
        <v>8140299.4100000001</v>
      </c>
      <c r="G9" s="14">
        <f t="shared" si="1"/>
        <v>74.226476640126435</v>
      </c>
      <c r="H9" s="10">
        <f t="shared" si="2"/>
        <v>-2098041.9699999997</v>
      </c>
    </row>
    <row r="10" spans="1:8" x14ac:dyDescent="0.2">
      <c r="A10" s="4" t="s">
        <v>9</v>
      </c>
      <c r="B10" s="5" t="s">
        <v>39</v>
      </c>
      <c r="C10" s="15">
        <v>500000</v>
      </c>
      <c r="D10" s="15">
        <v>195033.35</v>
      </c>
      <c r="E10" s="13">
        <f t="shared" si="0"/>
        <v>39.00667</v>
      </c>
      <c r="F10" s="15">
        <v>208333.35</v>
      </c>
      <c r="G10" s="14">
        <f t="shared" si="1"/>
        <v>93.616000510719957</v>
      </c>
      <c r="H10" s="10">
        <f t="shared" si="2"/>
        <v>-13300</v>
      </c>
    </row>
    <row r="11" spans="1:8" x14ac:dyDescent="0.2">
      <c r="A11" s="4" t="s">
        <v>18</v>
      </c>
      <c r="B11" s="5" t="s">
        <v>41</v>
      </c>
      <c r="C11" s="15">
        <v>14735124.99</v>
      </c>
      <c r="D11" s="15">
        <v>5847224.0899999999</v>
      </c>
      <c r="E11" s="13">
        <f t="shared" si="0"/>
        <v>39.682215752959145</v>
      </c>
      <c r="F11" s="15">
        <v>7931966.0599999996</v>
      </c>
      <c r="G11" s="14">
        <f t="shared" si="1"/>
        <v>73.717210156595144</v>
      </c>
      <c r="H11" s="10">
        <f t="shared" si="2"/>
        <v>-2084741.9699999997</v>
      </c>
    </row>
    <row r="12" spans="1:8" x14ac:dyDescent="0.2">
      <c r="A12" s="4" t="s">
        <v>43</v>
      </c>
      <c r="B12" s="5" t="s">
        <v>44</v>
      </c>
      <c r="C12" s="15">
        <v>47321179.869999997</v>
      </c>
      <c r="D12" s="15">
        <v>9068045.6300000008</v>
      </c>
      <c r="E12" s="13">
        <f t="shared" si="0"/>
        <v>19.162763174780498</v>
      </c>
      <c r="F12" s="15">
        <v>10203350.91</v>
      </c>
      <c r="G12" s="14">
        <f t="shared" si="1"/>
        <v>88.873211457548521</v>
      </c>
      <c r="H12" s="10">
        <f t="shared" si="2"/>
        <v>-1135305.2799999993</v>
      </c>
    </row>
    <row r="13" spans="1:8" x14ac:dyDescent="0.2">
      <c r="A13" s="4" t="s">
        <v>12</v>
      </c>
      <c r="B13" s="5" t="s">
        <v>45</v>
      </c>
      <c r="C13" s="15">
        <v>14487741.050000001</v>
      </c>
      <c r="D13" s="15">
        <v>83359.600000000006</v>
      </c>
      <c r="E13" s="13">
        <f t="shared" si="0"/>
        <v>0.57538024535577958</v>
      </c>
      <c r="F13" s="15">
        <v>72640.44</v>
      </c>
      <c r="G13" s="14">
        <f t="shared" si="1"/>
        <v>114.75646347957145</v>
      </c>
      <c r="H13" s="10">
        <f t="shared" si="2"/>
        <v>10719.160000000003</v>
      </c>
    </row>
    <row r="14" spans="1:8" x14ac:dyDescent="0.2">
      <c r="A14" s="4" t="s">
        <v>13</v>
      </c>
      <c r="B14" s="5" t="s">
        <v>48</v>
      </c>
      <c r="C14" s="15">
        <v>8416389.4000000004</v>
      </c>
      <c r="D14" s="15">
        <v>928285.2</v>
      </c>
      <c r="E14" s="13">
        <f t="shared" si="0"/>
        <v>11.02949442904816</v>
      </c>
      <c r="F14" s="15">
        <v>2566090.9</v>
      </c>
      <c r="G14" s="14">
        <f t="shared" si="1"/>
        <v>36.175070805169064</v>
      </c>
      <c r="H14" s="10">
        <f t="shared" si="2"/>
        <v>-1637805.7</v>
      </c>
    </row>
    <row r="15" spans="1:8" x14ac:dyDescent="0.2">
      <c r="A15" s="4" t="s">
        <v>14</v>
      </c>
      <c r="B15" s="5" t="s">
        <v>50</v>
      </c>
      <c r="C15" s="15">
        <v>24417049.420000002</v>
      </c>
      <c r="D15" s="15">
        <v>8056400.8300000001</v>
      </c>
      <c r="E15" s="13">
        <f t="shared" si="0"/>
        <v>32.994981053693586</v>
      </c>
      <c r="F15" s="15">
        <v>7564619.5700000003</v>
      </c>
      <c r="G15" s="14">
        <f t="shared" si="1"/>
        <v>106.50107061497607</v>
      </c>
      <c r="H15" s="10">
        <f t="shared" si="2"/>
        <v>491781.25999999978</v>
      </c>
    </row>
    <row r="16" spans="1:8" x14ac:dyDescent="0.2">
      <c r="A16" s="4" t="s">
        <v>27</v>
      </c>
      <c r="B16" s="5" t="s">
        <v>28</v>
      </c>
      <c r="C16" s="15">
        <f t="shared" ref="C16" si="3">C17</f>
        <v>313121.40000000002</v>
      </c>
      <c r="D16" s="15">
        <v>156560.70000000001</v>
      </c>
      <c r="E16" s="13">
        <f t="shared" si="0"/>
        <v>50</v>
      </c>
      <c r="F16" s="15">
        <v>156560.70000000001</v>
      </c>
      <c r="G16" s="14">
        <f t="shared" si="1"/>
        <v>100</v>
      </c>
      <c r="H16" s="10">
        <f t="shared" si="2"/>
        <v>0</v>
      </c>
    </row>
    <row r="17" spans="1:8" x14ac:dyDescent="0.2">
      <c r="A17" s="4" t="s">
        <v>19</v>
      </c>
      <c r="B17" s="5" t="s">
        <v>29</v>
      </c>
      <c r="C17" s="15">
        <v>313121.40000000002</v>
      </c>
      <c r="D17" s="15">
        <v>156560.70000000001</v>
      </c>
      <c r="E17" s="13">
        <f t="shared" si="0"/>
        <v>50</v>
      </c>
      <c r="F17" s="15">
        <v>156560.70000000001</v>
      </c>
      <c r="G17" s="14">
        <f t="shared" si="1"/>
        <v>100</v>
      </c>
      <c r="H17" s="10">
        <f t="shared" si="2"/>
        <v>0</v>
      </c>
    </row>
    <row r="18" spans="1:8" ht="38.25" x14ac:dyDescent="0.2">
      <c r="A18" s="4" t="s">
        <v>65</v>
      </c>
      <c r="B18" s="5" t="s">
        <v>55</v>
      </c>
      <c r="C18" s="15">
        <v>2472600</v>
      </c>
      <c r="D18" s="15">
        <v>622600</v>
      </c>
      <c r="E18" s="13">
        <f t="shared" si="0"/>
        <v>25.179972498584487</v>
      </c>
      <c r="F18" s="15">
        <v>1471000</v>
      </c>
      <c r="G18" s="14">
        <f t="shared" si="1"/>
        <v>42.324949014276001</v>
      </c>
      <c r="H18" s="10">
        <f t="shared" si="2"/>
        <v>-848400</v>
      </c>
    </row>
    <row r="19" spans="1:8" ht="25.5" x14ac:dyDescent="0.2">
      <c r="A19" s="4" t="s">
        <v>66</v>
      </c>
      <c r="B19" s="5" t="s">
        <v>56</v>
      </c>
      <c r="C19" s="15">
        <v>2472600</v>
      </c>
      <c r="D19" s="15">
        <v>622600</v>
      </c>
      <c r="E19" s="13">
        <f t="shared" si="0"/>
        <v>25.179972498584487</v>
      </c>
      <c r="F19" s="15">
        <v>1471000</v>
      </c>
      <c r="G19" s="14">
        <f t="shared" si="1"/>
        <v>42.324949014276001</v>
      </c>
      <c r="H19" s="10">
        <f t="shared" si="2"/>
        <v>-848400</v>
      </c>
    </row>
    <row r="20" spans="1:8" x14ac:dyDescent="0.2">
      <c r="H20" s="10"/>
    </row>
    <row r="21" spans="1:8" x14ac:dyDescent="0.2">
      <c r="H21" s="10"/>
    </row>
    <row r="24" spans="1:8" x14ac:dyDescent="0.2">
      <c r="F24" s="11"/>
    </row>
    <row r="27" spans="1:8" x14ac:dyDescent="0.2">
      <c r="C27" s="12"/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>
      <selection activeCell="J8" sqref="J8"/>
    </sheetView>
  </sheetViews>
  <sheetFormatPr defaultRowHeight="15" x14ac:dyDescent="0.25"/>
  <cols>
    <col min="1" max="1" width="3.85546875" style="16" customWidth="1"/>
    <col min="2" max="2" width="15.5703125" style="16" customWidth="1"/>
    <col min="3" max="3" width="14.85546875" style="16" customWidth="1"/>
    <col min="4" max="4" width="21.5703125" style="16" customWidth="1"/>
    <col min="5" max="6" width="9.140625" style="57"/>
    <col min="7" max="16384" width="9.140625" style="16"/>
  </cols>
  <sheetData>
    <row r="1" spans="1:7" ht="15" customHeight="1" x14ac:dyDescent="0.25">
      <c r="A1" s="92" t="s">
        <v>68</v>
      </c>
      <c r="B1" s="92" t="s">
        <v>69</v>
      </c>
      <c r="C1" s="92" t="s">
        <v>70</v>
      </c>
      <c r="D1" s="92" t="s">
        <v>71</v>
      </c>
      <c r="E1" s="92" t="s">
        <v>99</v>
      </c>
      <c r="F1" s="92"/>
      <c r="G1" s="92"/>
    </row>
    <row r="2" spans="1:7" ht="65.25" customHeight="1" x14ac:dyDescent="0.25">
      <c r="A2" s="92"/>
      <c r="B2" s="92"/>
      <c r="C2" s="92"/>
      <c r="D2" s="92"/>
      <c r="E2" s="54" t="s">
        <v>155</v>
      </c>
      <c r="F2" s="54" t="s">
        <v>156</v>
      </c>
      <c r="G2" s="21" t="s">
        <v>102</v>
      </c>
    </row>
    <row r="3" spans="1:7" x14ac:dyDescent="0.25">
      <c r="A3" s="22">
        <v>1</v>
      </c>
      <c r="B3" s="22">
        <v>2</v>
      </c>
      <c r="C3" s="22">
        <v>3</v>
      </c>
      <c r="D3" s="22">
        <v>4</v>
      </c>
      <c r="E3" s="55">
        <v>7</v>
      </c>
      <c r="F3" s="55">
        <v>6</v>
      </c>
      <c r="G3" s="22">
        <v>7</v>
      </c>
    </row>
    <row r="4" spans="1:7" ht="31.5" customHeight="1" x14ac:dyDescent="0.25">
      <c r="A4" s="77">
        <v>1</v>
      </c>
      <c r="B4" s="76" t="s">
        <v>72</v>
      </c>
      <c r="C4" s="75" t="s">
        <v>73</v>
      </c>
      <c r="D4" s="19" t="s">
        <v>74</v>
      </c>
      <c r="E4" s="56"/>
      <c r="F4" s="56"/>
      <c r="G4" s="18"/>
    </row>
    <row r="5" spans="1:7" x14ac:dyDescent="0.25">
      <c r="A5" s="80"/>
      <c r="B5" s="76"/>
      <c r="C5" s="75"/>
      <c r="D5" s="19" t="s">
        <v>75</v>
      </c>
      <c r="E5" s="56"/>
      <c r="F5" s="56"/>
      <c r="G5" s="18"/>
    </row>
    <row r="6" spans="1:7" x14ac:dyDescent="0.25">
      <c r="A6" s="80"/>
      <c r="B6" s="76"/>
      <c r="C6" s="75"/>
      <c r="D6" s="19" t="s">
        <v>76</v>
      </c>
      <c r="E6" s="56">
        <v>120115.6</v>
      </c>
      <c r="F6" s="56">
        <v>30735.599999999999</v>
      </c>
      <c r="G6" s="18">
        <f>F6/E6*100</f>
        <v>25.588349889606341</v>
      </c>
    </row>
    <row r="7" spans="1:7" x14ac:dyDescent="0.25">
      <c r="A7" s="80"/>
      <c r="B7" s="76"/>
      <c r="C7" s="75"/>
      <c r="D7" s="19" t="s">
        <v>77</v>
      </c>
      <c r="E7" s="56"/>
      <c r="F7" s="56"/>
      <c r="G7" s="18"/>
    </row>
    <row r="8" spans="1:7" x14ac:dyDescent="0.25">
      <c r="A8" s="81"/>
      <c r="B8" s="76"/>
      <c r="C8" s="75"/>
      <c r="D8" s="19" t="s">
        <v>78</v>
      </c>
      <c r="E8" s="56">
        <f t="shared" ref="E8" si="0">SUM(E4:E6)</f>
        <v>120115.6</v>
      </c>
      <c r="F8" s="56">
        <f>SUM(F4:F6)</f>
        <v>30735.599999999999</v>
      </c>
      <c r="G8" s="18">
        <f t="shared" ref="G8" si="1">SUM(G4:G6)</f>
        <v>25.588349889606341</v>
      </c>
    </row>
    <row r="9" spans="1:7" ht="15" customHeight="1" x14ac:dyDescent="0.25">
      <c r="A9" s="75">
        <v>2</v>
      </c>
      <c r="B9" s="76" t="s">
        <v>157</v>
      </c>
      <c r="C9" s="75" t="s">
        <v>79</v>
      </c>
      <c r="D9" s="17" t="s">
        <v>74</v>
      </c>
      <c r="E9" s="56"/>
      <c r="F9" s="56"/>
      <c r="G9" s="18"/>
    </row>
    <row r="10" spans="1:7" x14ac:dyDescent="0.25">
      <c r="A10" s="75"/>
      <c r="B10" s="76"/>
      <c r="C10" s="75"/>
      <c r="D10" s="17" t="s">
        <v>75</v>
      </c>
      <c r="E10" s="56"/>
      <c r="F10" s="56"/>
      <c r="G10" s="18"/>
    </row>
    <row r="11" spans="1:7" x14ac:dyDescent="0.25">
      <c r="A11" s="75"/>
      <c r="B11" s="76"/>
      <c r="C11" s="75"/>
      <c r="D11" s="17" t="s">
        <v>76</v>
      </c>
      <c r="E11" s="56">
        <v>313121.40000000002</v>
      </c>
      <c r="F11" s="56">
        <v>156560.70000000001</v>
      </c>
      <c r="G11" s="18">
        <f>F11/E11*100</f>
        <v>50</v>
      </c>
    </row>
    <row r="12" spans="1:7" x14ac:dyDescent="0.25">
      <c r="A12" s="75"/>
      <c r="B12" s="76"/>
      <c r="C12" s="75"/>
      <c r="D12" s="17" t="s">
        <v>77</v>
      </c>
      <c r="E12" s="56"/>
      <c r="F12" s="56"/>
      <c r="G12" s="18"/>
    </row>
    <row r="13" spans="1:7" ht="62.25" customHeight="1" x14ac:dyDescent="0.25">
      <c r="A13" s="75"/>
      <c r="B13" s="76"/>
      <c r="C13" s="75"/>
      <c r="D13" s="17" t="s">
        <v>78</v>
      </c>
      <c r="E13" s="56">
        <f t="shared" ref="E13" si="2">SUM(E9:E11)</f>
        <v>313121.40000000002</v>
      </c>
      <c r="F13" s="56">
        <f>SUM(F9:F11)</f>
        <v>156560.70000000001</v>
      </c>
      <c r="G13" s="18">
        <f t="shared" ref="G13" si="3">SUM(G9:G11)</f>
        <v>50</v>
      </c>
    </row>
    <row r="14" spans="1:7" ht="31.5" customHeight="1" x14ac:dyDescent="0.25">
      <c r="A14" s="77">
        <v>3</v>
      </c>
      <c r="B14" s="76" t="s">
        <v>80</v>
      </c>
      <c r="C14" s="75" t="s">
        <v>81</v>
      </c>
      <c r="D14" s="17" t="s">
        <v>74</v>
      </c>
      <c r="E14" s="56"/>
      <c r="F14" s="56"/>
      <c r="G14" s="18"/>
    </row>
    <row r="15" spans="1:7" x14ac:dyDescent="0.25">
      <c r="A15" s="80"/>
      <c r="B15" s="76"/>
      <c r="C15" s="75"/>
      <c r="D15" s="17" t="s">
        <v>75</v>
      </c>
      <c r="E15" s="56"/>
      <c r="F15" s="56"/>
      <c r="G15" s="18"/>
    </row>
    <row r="16" spans="1:7" x14ac:dyDescent="0.25">
      <c r="A16" s="80"/>
      <c r="B16" s="76"/>
      <c r="C16" s="75"/>
      <c r="D16" s="17" t="s">
        <v>76</v>
      </c>
      <c r="E16" s="56">
        <v>110000</v>
      </c>
      <c r="F16" s="56">
        <v>0</v>
      </c>
      <c r="G16" s="18">
        <f>F16/E16*100</f>
        <v>0</v>
      </c>
    </row>
    <row r="17" spans="1:7" x14ac:dyDescent="0.25">
      <c r="A17" s="80"/>
      <c r="B17" s="76"/>
      <c r="C17" s="75"/>
      <c r="D17" s="17" t="s">
        <v>77</v>
      </c>
      <c r="E17" s="56"/>
      <c r="F17" s="56"/>
      <c r="G17" s="18"/>
    </row>
    <row r="18" spans="1:7" ht="21" customHeight="1" x14ac:dyDescent="0.25">
      <c r="A18" s="81"/>
      <c r="B18" s="76"/>
      <c r="C18" s="75"/>
      <c r="D18" s="17" t="s">
        <v>78</v>
      </c>
      <c r="E18" s="56">
        <f t="shared" ref="E18" si="4">SUM(E14:E17)</f>
        <v>110000</v>
      </c>
      <c r="F18" s="56">
        <f t="shared" ref="F18:G18" si="5">SUM(F14:F17)</f>
        <v>0</v>
      </c>
      <c r="G18" s="18">
        <f t="shared" si="5"/>
        <v>0</v>
      </c>
    </row>
    <row r="19" spans="1:7" ht="31.5" customHeight="1" x14ac:dyDescent="0.25">
      <c r="A19" s="77">
        <v>4</v>
      </c>
      <c r="B19" s="76" t="s">
        <v>93</v>
      </c>
      <c r="C19" s="75" t="s">
        <v>81</v>
      </c>
      <c r="D19" s="17" t="s">
        <v>74</v>
      </c>
      <c r="E19" s="56"/>
      <c r="F19" s="56"/>
      <c r="G19" s="18"/>
    </row>
    <row r="20" spans="1:7" x14ac:dyDescent="0.25">
      <c r="A20" s="80"/>
      <c r="B20" s="76"/>
      <c r="C20" s="75"/>
      <c r="D20" s="17" t="s">
        <v>75</v>
      </c>
      <c r="E20" s="56"/>
      <c r="F20" s="56"/>
      <c r="G20" s="18"/>
    </row>
    <row r="21" spans="1:7" x14ac:dyDescent="0.25">
      <c r="A21" s="80"/>
      <c r="B21" s="76"/>
      <c r="C21" s="75"/>
      <c r="D21" s="17" t="s">
        <v>76</v>
      </c>
      <c r="E21" s="56">
        <v>255000</v>
      </c>
      <c r="F21" s="56">
        <v>17900</v>
      </c>
      <c r="G21" s="18">
        <f>F21/E21*100</f>
        <v>7.0196078431372548</v>
      </c>
    </row>
    <row r="22" spans="1:7" x14ac:dyDescent="0.25">
      <c r="A22" s="80"/>
      <c r="B22" s="76"/>
      <c r="C22" s="75"/>
      <c r="D22" s="17" t="s">
        <v>77</v>
      </c>
      <c r="E22" s="56"/>
      <c r="F22" s="56"/>
      <c r="G22" s="18"/>
    </row>
    <row r="23" spans="1:7" ht="24" customHeight="1" x14ac:dyDescent="0.25">
      <c r="A23" s="81"/>
      <c r="B23" s="76"/>
      <c r="C23" s="75"/>
      <c r="D23" s="17" t="s">
        <v>78</v>
      </c>
      <c r="E23" s="56">
        <f t="shared" ref="E23" si="6">SUM(E19:E22)</f>
        <v>255000</v>
      </c>
      <c r="F23" s="56">
        <f t="shared" ref="F23:G23" si="7">SUM(F19:F22)</f>
        <v>17900</v>
      </c>
      <c r="G23" s="18">
        <f t="shared" si="7"/>
        <v>7.0196078431372548</v>
      </c>
    </row>
    <row r="24" spans="1:7" ht="15" customHeight="1" x14ac:dyDescent="0.25">
      <c r="A24" s="75">
        <v>5</v>
      </c>
      <c r="B24" s="76" t="s">
        <v>158</v>
      </c>
      <c r="C24" s="75" t="s">
        <v>82</v>
      </c>
      <c r="D24" s="17" t="s">
        <v>74</v>
      </c>
      <c r="E24" s="56"/>
      <c r="F24" s="56"/>
      <c r="G24" s="18"/>
    </row>
    <row r="25" spans="1:7" x14ac:dyDescent="0.25">
      <c r="A25" s="75"/>
      <c r="B25" s="76"/>
      <c r="C25" s="75"/>
      <c r="D25" s="17" t="s">
        <v>75</v>
      </c>
      <c r="E25" s="56"/>
      <c r="F25" s="56"/>
      <c r="G25" s="18"/>
    </row>
    <row r="26" spans="1:7" x14ac:dyDescent="0.25">
      <c r="A26" s="75"/>
      <c r="B26" s="76"/>
      <c r="C26" s="75"/>
      <c r="D26" s="17" t="s">
        <v>76</v>
      </c>
      <c r="E26" s="56">
        <v>637277.61</v>
      </c>
      <c r="F26" s="56">
        <v>114034.55</v>
      </c>
      <c r="G26" s="18">
        <f>F26/E26*100</f>
        <v>17.894014823461319</v>
      </c>
    </row>
    <row r="27" spans="1:7" x14ac:dyDescent="0.25">
      <c r="A27" s="75"/>
      <c r="B27" s="76"/>
      <c r="C27" s="75"/>
      <c r="D27" s="17" t="s">
        <v>77</v>
      </c>
      <c r="E27" s="56"/>
      <c r="F27" s="56"/>
      <c r="G27" s="18"/>
    </row>
    <row r="28" spans="1:7" ht="107.25" customHeight="1" x14ac:dyDescent="0.25">
      <c r="A28" s="75"/>
      <c r="B28" s="76"/>
      <c r="C28" s="75"/>
      <c r="D28" s="17" t="s">
        <v>78</v>
      </c>
      <c r="E28" s="56">
        <f t="shared" ref="E28" si="8">SUM(E24:E26)</f>
        <v>637277.61</v>
      </c>
      <c r="F28" s="56">
        <f>SUM(F24:F26)</f>
        <v>114034.55</v>
      </c>
      <c r="G28" s="18">
        <f t="shared" ref="G28" si="9">SUM(G24:G26)</f>
        <v>17.894014823461319</v>
      </c>
    </row>
    <row r="29" spans="1:7" ht="31.5" customHeight="1" x14ac:dyDescent="0.25">
      <c r="A29" s="75">
        <v>6</v>
      </c>
      <c r="B29" s="76" t="s">
        <v>159</v>
      </c>
      <c r="C29" s="75" t="s">
        <v>83</v>
      </c>
      <c r="D29" s="17" t="s">
        <v>74</v>
      </c>
      <c r="E29" s="56"/>
      <c r="F29" s="56"/>
      <c r="G29" s="18"/>
    </row>
    <row r="30" spans="1:7" x14ac:dyDescent="0.25">
      <c r="A30" s="75"/>
      <c r="B30" s="76"/>
      <c r="C30" s="75"/>
      <c r="D30" s="17" t="s">
        <v>75</v>
      </c>
      <c r="E30" s="56"/>
      <c r="F30" s="56"/>
      <c r="G30" s="18"/>
    </row>
    <row r="31" spans="1:7" x14ac:dyDescent="0.25">
      <c r="A31" s="75"/>
      <c r="B31" s="76"/>
      <c r="C31" s="75"/>
      <c r="D31" s="17" t="s">
        <v>76</v>
      </c>
      <c r="E31" s="56">
        <v>500000</v>
      </c>
      <c r="F31" s="56">
        <v>195033.35</v>
      </c>
      <c r="G31" s="18">
        <f>F31/E31*100</f>
        <v>39.00667</v>
      </c>
    </row>
    <row r="32" spans="1:7" x14ac:dyDescent="0.25">
      <c r="A32" s="75"/>
      <c r="B32" s="76"/>
      <c r="C32" s="75"/>
      <c r="D32" s="17" t="s">
        <v>77</v>
      </c>
      <c r="E32" s="56"/>
      <c r="F32" s="56"/>
      <c r="G32" s="18"/>
    </row>
    <row r="33" spans="1:7" ht="104.25" customHeight="1" x14ac:dyDescent="0.25">
      <c r="A33" s="75"/>
      <c r="B33" s="76"/>
      <c r="C33" s="75"/>
      <c r="D33" s="17" t="s">
        <v>78</v>
      </c>
      <c r="E33" s="56">
        <f t="shared" ref="E33" si="10">SUM(E29:E31)</f>
        <v>500000</v>
      </c>
      <c r="F33" s="56">
        <f>SUM(F29:F31)</f>
        <v>195033.35</v>
      </c>
      <c r="G33" s="18">
        <f t="shared" ref="G33" si="11">SUM(G29:G31)</f>
        <v>39.00667</v>
      </c>
    </row>
    <row r="34" spans="1:7" ht="31.5" customHeight="1" x14ac:dyDescent="0.25">
      <c r="A34" s="77">
        <v>7</v>
      </c>
      <c r="B34" s="76" t="s">
        <v>84</v>
      </c>
      <c r="C34" s="75" t="s">
        <v>85</v>
      </c>
      <c r="D34" s="19" t="s">
        <v>74</v>
      </c>
      <c r="E34" s="56"/>
      <c r="F34" s="56"/>
      <c r="G34" s="18"/>
    </row>
    <row r="35" spans="1:7" x14ac:dyDescent="0.25">
      <c r="A35" s="80"/>
      <c r="B35" s="76"/>
      <c r="C35" s="75"/>
      <c r="D35" s="19" t="s">
        <v>75</v>
      </c>
      <c r="E35" s="56"/>
      <c r="F35" s="56"/>
      <c r="G35" s="18"/>
    </row>
    <row r="36" spans="1:7" x14ac:dyDescent="0.25">
      <c r="A36" s="80"/>
      <c r="B36" s="76"/>
      <c r="C36" s="75"/>
      <c r="D36" s="19" t="s">
        <v>76</v>
      </c>
      <c r="E36" s="56">
        <v>14685124.99</v>
      </c>
      <c r="F36" s="56">
        <v>5847224.0899999999</v>
      </c>
      <c r="G36" s="18">
        <f>F36/E36*100</f>
        <v>39.817325994717322</v>
      </c>
    </row>
    <row r="37" spans="1:7" x14ac:dyDescent="0.25">
      <c r="A37" s="80"/>
      <c r="B37" s="76"/>
      <c r="C37" s="75"/>
      <c r="D37" s="19" t="s">
        <v>77</v>
      </c>
      <c r="E37" s="56"/>
      <c r="F37" s="56"/>
      <c r="G37" s="18"/>
    </row>
    <row r="38" spans="1:7" ht="21" customHeight="1" x14ac:dyDescent="0.25">
      <c r="A38" s="81"/>
      <c r="B38" s="76"/>
      <c r="C38" s="75"/>
      <c r="D38" s="19" t="s">
        <v>78</v>
      </c>
      <c r="E38" s="56">
        <f t="shared" ref="E38" si="12">SUM(E34:E36)</f>
        <v>14685124.99</v>
      </c>
      <c r="F38" s="56">
        <f>SUM(F34:F36)</f>
        <v>5847224.0899999999</v>
      </c>
      <c r="G38" s="18">
        <f t="shared" ref="G38" si="13">SUM(G34:G36)</f>
        <v>39.817325994717322</v>
      </c>
    </row>
    <row r="39" spans="1:7" ht="31.5" customHeight="1" x14ac:dyDescent="0.25">
      <c r="A39" s="75">
        <v>8</v>
      </c>
      <c r="B39" s="76" t="s">
        <v>86</v>
      </c>
      <c r="C39" s="75" t="s">
        <v>85</v>
      </c>
      <c r="D39" s="20" t="s">
        <v>74</v>
      </c>
      <c r="E39" s="56"/>
      <c r="F39" s="56"/>
      <c r="G39" s="18"/>
    </row>
    <row r="40" spans="1:7" x14ac:dyDescent="0.25">
      <c r="A40" s="75"/>
      <c r="B40" s="76"/>
      <c r="C40" s="75"/>
      <c r="D40" s="19" t="s">
        <v>75</v>
      </c>
      <c r="E40" s="56"/>
      <c r="F40" s="56"/>
      <c r="G40" s="18"/>
    </row>
    <row r="41" spans="1:7" x14ac:dyDescent="0.25">
      <c r="A41" s="75"/>
      <c r="B41" s="76"/>
      <c r="C41" s="75"/>
      <c r="D41" s="19" t="s">
        <v>76</v>
      </c>
      <c r="E41" s="56">
        <v>25926168.760000002</v>
      </c>
      <c r="F41" s="56">
        <v>7605699.0899999999</v>
      </c>
      <c r="G41" s="18">
        <f>F41/E41*100</f>
        <v>29.335993144248896</v>
      </c>
    </row>
    <row r="42" spans="1:7" x14ac:dyDescent="0.25">
      <c r="A42" s="75"/>
      <c r="B42" s="76"/>
      <c r="C42" s="75"/>
      <c r="D42" s="19" t="s">
        <v>77</v>
      </c>
      <c r="E42" s="56"/>
      <c r="F42" s="56"/>
      <c r="G42" s="18"/>
    </row>
    <row r="43" spans="1:7" x14ac:dyDescent="0.25">
      <c r="A43" s="75"/>
      <c r="B43" s="76"/>
      <c r="C43" s="75"/>
      <c r="D43" s="19" t="s">
        <v>78</v>
      </c>
      <c r="E43" s="56">
        <f t="shared" ref="E43" si="14">SUM(E39:E41)</f>
        <v>25926168.760000002</v>
      </c>
      <c r="F43" s="56">
        <f>SUM(F39:F41)</f>
        <v>7605699.0899999999</v>
      </c>
      <c r="G43" s="18">
        <f t="shared" ref="G43" si="15">SUM(G39:G41)</f>
        <v>29.335993144248896</v>
      </c>
    </row>
    <row r="44" spans="1:7" ht="31.5" customHeight="1" x14ac:dyDescent="0.25">
      <c r="A44" s="75">
        <v>9</v>
      </c>
      <c r="B44" s="76" t="s">
        <v>160</v>
      </c>
      <c r="C44" s="75" t="s">
        <v>85</v>
      </c>
      <c r="D44" s="19" t="s">
        <v>74</v>
      </c>
      <c r="E44" s="56">
        <v>6488622.3899999997</v>
      </c>
      <c r="F44" s="56">
        <v>1313314.72</v>
      </c>
      <c r="G44" s="18">
        <f>F44/E44*100</f>
        <v>20.240270446682597</v>
      </c>
    </row>
    <row r="45" spans="1:7" x14ac:dyDescent="0.25">
      <c r="A45" s="75"/>
      <c r="B45" s="76"/>
      <c r="C45" s="75"/>
      <c r="D45" s="19" t="s">
        <v>75</v>
      </c>
      <c r="E45" s="56">
        <v>65541.66</v>
      </c>
      <c r="F45" s="56">
        <v>13265.81</v>
      </c>
      <c r="G45" s="18">
        <f>F45/E45*100</f>
        <v>20.240271607402068</v>
      </c>
    </row>
    <row r="46" spans="1:7" x14ac:dyDescent="0.25">
      <c r="A46" s="75"/>
      <c r="B46" s="76"/>
      <c r="C46" s="75"/>
      <c r="D46" s="19" t="s">
        <v>76</v>
      </c>
      <c r="E46" s="56">
        <v>306362.55</v>
      </c>
      <c r="F46" s="56">
        <v>46125.85</v>
      </c>
      <c r="G46" s="18">
        <f>F46/E46*100</f>
        <v>15.055968818643139</v>
      </c>
    </row>
    <row r="47" spans="1:7" x14ac:dyDescent="0.25">
      <c r="A47" s="75"/>
      <c r="B47" s="76"/>
      <c r="C47" s="75"/>
      <c r="D47" s="19" t="s">
        <v>77</v>
      </c>
      <c r="E47" s="56">
        <v>46743.46</v>
      </c>
      <c r="F47" s="56">
        <v>6280.56</v>
      </c>
      <c r="G47" s="18">
        <f>F47/E47*100</f>
        <v>13.436232576706988</v>
      </c>
    </row>
    <row r="48" spans="1:7" x14ac:dyDescent="0.25">
      <c r="A48" s="75"/>
      <c r="B48" s="76"/>
      <c r="C48" s="75"/>
      <c r="D48" s="19" t="s">
        <v>78</v>
      </c>
      <c r="E48" s="56">
        <f>SUM(E44:E47)</f>
        <v>6907270.0599999996</v>
      </c>
      <c r="F48" s="56">
        <f>SUM(F44:F47)</f>
        <v>1378986.9400000002</v>
      </c>
      <c r="G48" s="18">
        <f>F48/E48*100</f>
        <v>19.96428296593923</v>
      </c>
    </row>
    <row r="49" spans="1:7" ht="31.5" customHeight="1" x14ac:dyDescent="0.25">
      <c r="A49" s="75">
        <v>10</v>
      </c>
      <c r="B49" s="76" t="s">
        <v>100</v>
      </c>
      <c r="C49" s="77" t="s">
        <v>101</v>
      </c>
      <c r="D49" s="19" t="s">
        <v>74</v>
      </c>
      <c r="E49" s="56"/>
      <c r="F49" s="56"/>
      <c r="G49" s="18"/>
    </row>
    <row r="50" spans="1:7" ht="21" x14ac:dyDescent="0.25">
      <c r="A50" s="75"/>
      <c r="B50" s="76"/>
      <c r="C50" s="78"/>
      <c r="D50" s="19" t="s">
        <v>87</v>
      </c>
      <c r="E50" s="56"/>
      <c r="F50" s="56"/>
      <c r="G50" s="18"/>
    </row>
    <row r="51" spans="1:7" x14ac:dyDescent="0.25">
      <c r="A51" s="75"/>
      <c r="B51" s="76"/>
      <c r="C51" s="78"/>
      <c r="D51" s="19" t="s">
        <v>76</v>
      </c>
      <c r="E51" s="56">
        <v>50000</v>
      </c>
      <c r="F51" s="56">
        <v>0</v>
      </c>
      <c r="G51" s="18">
        <f>F51/E51*100</f>
        <v>0</v>
      </c>
    </row>
    <row r="52" spans="1:7" x14ac:dyDescent="0.25">
      <c r="A52" s="75"/>
      <c r="B52" s="76"/>
      <c r="C52" s="78"/>
      <c r="D52" s="19" t="s">
        <v>77</v>
      </c>
      <c r="E52" s="56"/>
      <c r="F52" s="56"/>
      <c r="G52" s="18"/>
    </row>
    <row r="53" spans="1:7" x14ac:dyDescent="0.25">
      <c r="A53" s="75"/>
      <c r="B53" s="76"/>
      <c r="C53" s="79"/>
      <c r="D53" s="19" t="s">
        <v>78</v>
      </c>
      <c r="E53" s="56">
        <f t="shared" ref="E53" si="16">SUM(E49:E51)</f>
        <v>50000</v>
      </c>
      <c r="F53" s="56">
        <f>SUM(F49:F51)</f>
        <v>0</v>
      </c>
      <c r="G53" s="18">
        <f t="shared" ref="G53" si="17">SUM(G49:G51)</f>
        <v>0</v>
      </c>
    </row>
    <row r="54" spans="1:7" ht="15" customHeight="1" x14ac:dyDescent="0.25">
      <c r="A54" s="75">
        <v>11</v>
      </c>
      <c r="B54" s="82" t="s">
        <v>89</v>
      </c>
      <c r="C54" s="77" t="s">
        <v>90</v>
      </c>
      <c r="D54" s="20" t="s">
        <v>74</v>
      </c>
      <c r="E54" s="56"/>
      <c r="F54" s="56"/>
      <c r="G54" s="18"/>
    </row>
    <row r="55" spans="1:7" ht="21" x14ac:dyDescent="0.25">
      <c r="A55" s="75"/>
      <c r="B55" s="83"/>
      <c r="C55" s="80"/>
      <c r="D55" s="19" t="s">
        <v>87</v>
      </c>
      <c r="E55" s="56"/>
      <c r="F55" s="56"/>
      <c r="G55" s="18"/>
    </row>
    <row r="56" spans="1:7" x14ac:dyDescent="0.25">
      <c r="A56" s="75"/>
      <c r="B56" s="83"/>
      <c r="C56" s="80"/>
      <c r="D56" s="19" t="s">
        <v>76</v>
      </c>
      <c r="E56" s="56">
        <v>2472600</v>
      </c>
      <c r="F56" s="56">
        <v>622600</v>
      </c>
      <c r="G56" s="18">
        <f>F56/E56*100</f>
        <v>25.179972498584487</v>
      </c>
    </row>
    <row r="57" spans="1:7" x14ac:dyDescent="0.25">
      <c r="A57" s="75"/>
      <c r="B57" s="83"/>
      <c r="C57" s="80"/>
      <c r="D57" s="19" t="s">
        <v>77</v>
      </c>
      <c r="E57" s="56"/>
      <c r="F57" s="56"/>
      <c r="G57" s="18"/>
    </row>
    <row r="58" spans="1:7" x14ac:dyDescent="0.25">
      <c r="A58" s="75"/>
      <c r="B58" s="84"/>
      <c r="C58" s="81"/>
      <c r="D58" s="19" t="s">
        <v>78</v>
      </c>
      <c r="E58" s="56">
        <f t="shared" ref="E58" si="18">SUM(E54:E56)</f>
        <v>2472600</v>
      </c>
      <c r="F58" s="56">
        <f t="shared" ref="F58:G58" si="19">SUM(F54:F56)</f>
        <v>622600</v>
      </c>
      <c r="G58" s="18">
        <f t="shared" si="19"/>
        <v>25.179972498584487</v>
      </c>
    </row>
    <row r="59" spans="1:7" ht="15" customHeight="1" x14ac:dyDescent="0.25">
      <c r="A59" s="75">
        <v>12</v>
      </c>
      <c r="B59" s="82" t="s">
        <v>161</v>
      </c>
      <c r="C59" s="75" t="s">
        <v>73</v>
      </c>
      <c r="D59" s="20" t="s">
        <v>74</v>
      </c>
      <c r="E59" s="56"/>
      <c r="F59" s="56"/>
      <c r="G59" s="18"/>
    </row>
    <row r="60" spans="1:7" ht="21" customHeight="1" x14ac:dyDescent="0.25">
      <c r="A60" s="75"/>
      <c r="B60" s="83" t="s">
        <v>91</v>
      </c>
      <c r="C60" s="75"/>
      <c r="D60" s="19" t="s">
        <v>87</v>
      </c>
      <c r="E60" s="56"/>
      <c r="F60" s="56"/>
      <c r="G60" s="18"/>
    </row>
    <row r="61" spans="1:7" ht="15" customHeight="1" x14ac:dyDescent="0.25">
      <c r="A61" s="75"/>
      <c r="B61" s="83" t="s">
        <v>91</v>
      </c>
      <c r="C61" s="75"/>
      <c r="D61" s="19" t="s">
        <v>76</v>
      </c>
      <c r="E61" s="56">
        <v>0</v>
      </c>
      <c r="F61" s="56">
        <v>0</v>
      </c>
      <c r="G61" s="18">
        <v>0</v>
      </c>
    </row>
    <row r="62" spans="1:7" ht="15" customHeight="1" x14ac:dyDescent="0.25">
      <c r="A62" s="75"/>
      <c r="B62" s="83" t="s">
        <v>91</v>
      </c>
      <c r="C62" s="75"/>
      <c r="D62" s="19" t="s">
        <v>77</v>
      </c>
      <c r="E62" s="56"/>
      <c r="F62" s="56"/>
      <c r="G62" s="18"/>
    </row>
    <row r="63" spans="1:7" ht="15" customHeight="1" x14ac:dyDescent="0.25">
      <c r="A63" s="75"/>
      <c r="B63" s="84" t="s">
        <v>91</v>
      </c>
      <c r="C63" s="75"/>
      <c r="D63" s="19" t="s">
        <v>78</v>
      </c>
      <c r="E63" s="56">
        <f t="shared" ref="E63" si="20">SUM(E59:E61)</f>
        <v>0</v>
      </c>
      <c r="F63" s="56">
        <f t="shared" ref="F63:G63" si="21">SUM(F59:F61)</f>
        <v>0</v>
      </c>
      <c r="G63" s="18">
        <f t="shared" si="21"/>
        <v>0</v>
      </c>
    </row>
    <row r="64" spans="1:7" ht="15" customHeight="1" x14ac:dyDescent="0.25">
      <c r="A64" s="75">
        <v>13</v>
      </c>
      <c r="B64" s="85" t="s">
        <v>162</v>
      </c>
      <c r="C64" s="75" t="s">
        <v>73</v>
      </c>
      <c r="D64" s="20" t="s">
        <v>74</v>
      </c>
      <c r="E64" s="56">
        <v>138381.84</v>
      </c>
      <c r="F64" s="56"/>
      <c r="G64" s="18"/>
    </row>
    <row r="65" spans="1:7" ht="21" customHeight="1" x14ac:dyDescent="0.25">
      <c r="A65" s="75"/>
      <c r="B65" s="86"/>
      <c r="C65" s="75"/>
      <c r="D65" s="19" t="s">
        <v>87</v>
      </c>
      <c r="E65" s="56">
        <v>13699801.970000001</v>
      </c>
      <c r="F65" s="56"/>
      <c r="G65" s="18"/>
    </row>
    <row r="66" spans="1:7" ht="15" customHeight="1" x14ac:dyDescent="0.25">
      <c r="A66" s="75"/>
      <c r="B66" s="86"/>
      <c r="C66" s="75"/>
      <c r="D66" s="19" t="s">
        <v>76</v>
      </c>
      <c r="E66" s="56">
        <v>139779.63</v>
      </c>
      <c r="F66" s="56">
        <v>0</v>
      </c>
      <c r="G66" s="18">
        <f>F66/E66*100</f>
        <v>0</v>
      </c>
    </row>
    <row r="67" spans="1:7" ht="15" customHeight="1" x14ac:dyDescent="0.25">
      <c r="A67" s="75"/>
      <c r="B67" s="86"/>
      <c r="C67" s="75"/>
      <c r="D67" s="19" t="s">
        <v>77</v>
      </c>
      <c r="E67" s="56"/>
      <c r="F67" s="56"/>
      <c r="G67" s="18"/>
    </row>
    <row r="68" spans="1:7" ht="15" customHeight="1" x14ac:dyDescent="0.25">
      <c r="A68" s="75"/>
      <c r="B68" s="87"/>
      <c r="C68" s="75"/>
      <c r="D68" s="19" t="s">
        <v>78</v>
      </c>
      <c r="E68" s="56">
        <f t="shared" ref="E68" si="22">SUM(E64:E66)</f>
        <v>13977963.440000001</v>
      </c>
      <c r="F68" s="56">
        <f t="shared" ref="F68:G68" si="23">SUM(F64:F66)</f>
        <v>0</v>
      </c>
      <c r="G68" s="18">
        <f t="shared" si="23"/>
        <v>0</v>
      </c>
    </row>
    <row r="69" spans="1:7" x14ac:dyDescent="0.25">
      <c r="A69" s="80"/>
      <c r="B69" s="88"/>
      <c r="C69" s="88"/>
      <c r="D69" s="20" t="s">
        <v>74</v>
      </c>
      <c r="E69" s="56">
        <f>E64+E59+E54+E49+E44+E34+E29+E24+E14+E19+E9+E4</f>
        <v>6627004.2299999995</v>
      </c>
      <c r="F69" s="56">
        <f>F64+F59+F54+F49+F44+F34+F29+F24+F14+F19+F9+F4</f>
        <v>1313314.72</v>
      </c>
      <c r="G69" s="18">
        <f>F69/E69*100</f>
        <v>19.817623083062376</v>
      </c>
    </row>
    <row r="70" spans="1:7" ht="21" x14ac:dyDescent="0.25">
      <c r="A70" s="80"/>
      <c r="B70" s="89"/>
      <c r="C70" s="89"/>
      <c r="D70" s="19" t="s">
        <v>87</v>
      </c>
      <c r="E70" s="56">
        <f>E65+E55+E50+E45+E40+E35+E30+E25+E20+E15+E10+E5</f>
        <v>13765343.630000001</v>
      </c>
      <c r="F70" s="56">
        <f>F65+F55+F50+F45+F40+F35+F30+F25+F20+F15+F10+F5</f>
        <v>13265.81</v>
      </c>
      <c r="G70" s="18">
        <f>F70/E70*100</f>
        <v>9.6371077661212001E-2</v>
      </c>
    </row>
    <row r="71" spans="1:7" x14ac:dyDescent="0.25">
      <c r="A71" s="80"/>
      <c r="B71" s="90"/>
      <c r="C71" s="90"/>
      <c r="D71" s="19" t="s">
        <v>76</v>
      </c>
      <c r="E71" s="56">
        <f>E66+E61+E56+E51+E46+E36+E31+E26+E21+E16+E11+E6+E41</f>
        <v>45515550.540000007</v>
      </c>
      <c r="F71" s="56">
        <f>F66+F61+F56+F51+F46+F36+F31+F26+F21+F16+F11+F6+F41</f>
        <v>14635913.229999999</v>
      </c>
      <c r="G71" s="18">
        <f>F71/E71*100</f>
        <v>32.155852354543434</v>
      </c>
    </row>
    <row r="72" spans="1:7" x14ac:dyDescent="0.25">
      <c r="A72" s="80"/>
      <c r="B72" s="90"/>
      <c r="C72" s="90"/>
      <c r="D72" s="19" t="s">
        <v>77</v>
      </c>
      <c r="E72" s="56">
        <f>E67+E62+E57+E52+E47+E42+E37+E32+E27+E22+E17+E12+E7</f>
        <v>46743.46</v>
      </c>
      <c r="F72" s="56">
        <f>F67+F62+F57+F52+F47+F42+F37+F32+F27+F22+F17+F12+F7</f>
        <v>6280.56</v>
      </c>
      <c r="G72" s="18">
        <v>0</v>
      </c>
    </row>
    <row r="73" spans="1:7" x14ac:dyDescent="0.25">
      <c r="A73" s="81"/>
      <c r="B73" s="91"/>
      <c r="C73" s="91"/>
      <c r="D73" s="19" t="s">
        <v>78</v>
      </c>
      <c r="E73" s="56">
        <f>E69+E71+E72+E70</f>
        <v>65954641.860000007</v>
      </c>
      <c r="F73" s="56">
        <f>F69+F71+F72+F70</f>
        <v>15968774.32</v>
      </c>
      <c r="G73" s="18">
        <f>F73/E73*100</f>
        <v>24.211752000558885</v>
      </c>
    </row>
    <row r="89" spans="2:2" x14ac:dyDescent="0.25">
      <c r="B89" s="23"/>
    </row>
  </sheetData>
  <mergeCells count="47">
    <mergeCell ref="A19:A23"/>
    <mergeCell ref="B19:B23"/>
    <mergeCell ref="C19:C23"/>
    <mergeCell ref="A24:A28"/>
    <mergeCell ref="B24:B28"/>
    <mergeCell ref="C24:C28"/>
    <mergeCell ref="A9:A13"/>
    <mergeCell ref="B9:B13"/>
    <mergeCell ref="C9:C13"/>
    <mergeCell ref="A14:A18"/>
    <mergeCell ref="B14:B18"/>
    <mergeCell ref="C14:C18"/>
    <mergeCell ref="D1:D2"/>
    <mergeCell ref="E1:G1"/>
    <mergeCell ref="A4:A8"/>
    <mergeCell ref="B4:B8"/>
    <mergeCell ref="C4:C8"/>
    <mergeCell ref="A1:A2"/>
    <mergeCell ref="B1:B2"/>
    <mergeCell ref="C1:C2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69:A73"/>
    <mergeCell ref="A54:A58"/>
    <mergeCell ref="B54:B58"/>
    <mergeCell ref="C54:C58"/>
    <mergeCell ref="A64:A68"/>
    <mergeCell ref="B64:B68"/>
    <mergeCell ref="C64:C68"/>
    <mergeCell ref="A59:A63"/>
    <mergeCell ref="B59:B63"/>
    <mergeCell ref="C59:C63"/>
    <mergeCell ref="C69:C73"/>
    <mergeCell ref="B69:B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2020-07-30T06:53:56Z</cp:lastPrinted>
  <dcterms:created xsi:type="dcterms:W3CDTF">2017-04-21T10:12:48Z</dcterms:created>
  <dcterms:modified xsi:type="dcterms:W3CDTF">2020-11-10T06:57:30Z</dcterms:modified>
</cp:coreProperties>
</file>