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9600" yWindow="480" windowWidth="15450" windowHeight="11160" tabRatio="761" activeTab="5"/>
  </bookViews>
  <sheets>
    <sheet name="Приложение 1" sheetId="7" r:id="rId1"/>
    <sheet name="Приложение 2" sheetId="5" r:id="rId2"/>
    <sheet name="Приложение 3" sheetId="6" r:id="rId3"/>
    <sheet name="Приложение 1.1" sheetId="9" r:id="rId4"/>
    <sheet name="Приложение 2.1" sheetId="10" r:id="rId5"/>
    <sheet name="Приложение 3.1" sheetId="11" r:id="rId6"/>
  </sheets>
  <definedNames>
    <definedName name="_GoBack" localSheetId="0">'Приложение 1'!#REF!</definedName>
    <definedName name="_GoBack" localSheetId="3">'Приложение 1.1'!#REF!</definedName>
    <definedName name="_xlnm._FilterDatabase" localSheetId="0" hidden="1">'Приложение 1'!$A$10:$X$15</definedName>
    <definedName name="_xlnm._FilterDatabase" localSheetId="3" hidden="1">'Приложение 1.1'!$A$9:$V$28</definedName>
    <definedName name="_xlnm._FilterDatabase" localSheetId="1" hidden="1">'Приложение 2'!$A$13:$AB$18</definedName>
    <definedName name="_xlnm._FilterDatabase" localSheetId="4" hidden="1">'Приложение 2.1'!$A$12:$CC$31</definedName>
    <definedName name="_xlnm._FilterDatabase" localSheetId="2" hidden="1">'Приложение 3'!$A$8:$Q$11</definedName>
    <definedName name="_xlnm.Print_Area" localSheetId="0">'Приложение 1'!$A$3:$U$15</definedName>
    <definedName name="_xlnm.Print_Area" localSheetId="3">'Приложение 1.1'!$A$1:$S$28</definedName>
    <definedName name="_xlnm.Print_Area" localSheetId="1">'Приложение 2'!$A$3:$V$18</definedName>
    <definedName name="_xlnm.Print_Area" localSheetId="4">'Приложение 2.1'!$A$1:$AL$31</definedName>
    <definedName name="_xlnm.Print_Area" localSheetId="2">'Приложение 3'!$A$1:$N$11</definedName>
    <definedName name="_xlnm.Print_Area" localSheetId="5">'Приложение 3.1'!$A$1:$F$13</definedName>
    <definedName name="Перечень" localSheetId="3">#REF!</definedName>
    <definedName name="Перечень" localSheetId="4">#REF!</definedName>
    <definedName name="Перечень" localSheetId="5">#REF!</definedName>
    <definedName name="Перечень">#REF!</definedName>
    <definedName name="Перечень2" localSheetId="3">#REF!</definedName>
    <definedName name="Перечень2" localSheetId="4">#REF!</definedName>
    <definedName name="Перечень2" localSheetId="5">#REF!</definedName>
    <definedName name="Перечень2">#REF!</definedName>
    <definedName name="Перечень3" localSheetId="3">#REF!</definedName>
    <definedName name="Перечень3" localSheetId="4">#REF!</definedName>
    <definedName name="Перечень3" localSheetId="5">#REF!</definedName>
    <definedName name="Перечень3">#REF!</definedName>
    <definedName name="прил">#REF!</definedName>
  </definedNames>
  <calcPr calcId="124519"/>
</workbook>
</file>

<file path=xl/calcChain.xml><?xml version="1.0" encoding="utf-8"?>
<calcChain xmlns="http://schemas.openxmlformats.org/spreadsheetml/2006/main">
  <c r="CB29" i="10"/>
  <c r="CA29"/>
  <c r="CC29" s="1"/>
  <c r="BG29"/>
  <c r="AY29"/>
  <c r="BW29" s="1"/>
  <c r="AX29"/>
  <c r="BV29" s="1"/>
  <c r="AW29"/>
  <c r="BU29" s="1"/>
  <c r="AV29"/>
  <c r="BT29" s="1"/>
  <c r="AT29"/>
  <c r="BR29" s="1"/>
  <c r="AS29"/>
  <c r="BQ29" s="1"/>
  <c r="AR29"/>
  <c r="BP29" s="1"/>
  <c r="AQ29"/>
  <c r="BO29" s="1"/>
  <c r="AP29"/>
  <c r="BN29" s="1"/>
  <c r="AO29"/>
  <c r="BM29" s="1"/>
  <c r="AN29"/>
  <c r="BL29" s="1"/>
  <c r="BZ29"/>
  <c r="BY29"/>
  <c r="AU29"/>
  <c r="BS29" s="1"/>
  <c r="H29"/>
  <c r="I28" i="9"/>
  <c r="P26"/>
  <c r="C22" i="10"/>
  <c r="C31"/>
  <c r="E10" i="11"/>
  <c r="CA14" i="10"/>
  <c r="CA23"/>
  <c r="CA24"/>
  <c r="CA25"/>
  <c r="CA26"/>
  <c r="CA27"/>
  <c r="CC27" s="1"/>
  <c r="CA28"/>
  <c r="CA30"/>
  <c r="CB14"/>
  <c r="CB15"/>
  <c r="CB16"/>
  <c r="CB17"/>
  <c r="CB18"/>
  <c r="CB19"/>
  <c r="CB20"/>
  <c r="CB21"/>
  <c r="CB22"/>
  <c r="CB23"/>
  <c r="CB24"/>
  <c r="CB25"/>
  <c r="CB26"/>
  <c r="CB27"/>
  <c r="CB28"/>
  <c r="CC28" s="1"/>
  <c r="CB30"/>
  <c r="CB31"/>
  <c r="CC26"/>
  <c r="CC24"/>
  <c r="CC30"/>
  <c r="CC25"/>
  <c r="CC23"/>
  <c r="CC14"/>
  <c r="BZ14"/>
  <c r="BZ23"/>
  <c r="BZ24"/>
  <c r="BY14"/>
  <c r="BY23"/>
  <c r="BY24"/>
  <c r="AY14"/>
  <c r="AY15"/>
  <c r="BW15" s="1"/>
  <c r="AY16"/>
  <c r="AY17"/>
  <c r="BW17" s="1"/>
  <c r="AY18"/>
  <c r="AY19"/>
  <c r="BW19" s="1"/>
  <c r="AY20"/>
  <c r="AY21"/>
  <c r="BW21" s="1"/>
  <c r="AY23"/>
  <c r="AY24"/>
  <c r="BW24" s="1"/>
  <c r="AY25"/>
  <c r="AY26"/>
  <c r="BW26" s="1"/>
  <c r="AY27"/>
  <c r="AY28"/>
  <c r="BW28" s="1"/>
  <c r="AY30"/>
  <c r="AN14"/>
  <c r="BL14" s="1"/>
  <c r="AN15"/>
  <c r="AN16"/>
  <c r="BL16" s="1"/>
  <c r="AN17"/>
  <c r="AN18"/>
  <c r="BL18" s="1"/>
  <c r="AN19"/>
  <c r="AN20"/>
  <c r="BL20" s="1"/>
  <c r="AN21"/>
  <c r="AN23"/>
  <c r="BL23" s="1"/>
  <c r="AN24"/>
  <c r="AN25"/>
  <c r="BL25" s="1"/>
  <c r="AN26"/>
  <c r="AN27"/>
  <c r="BL27" s="1"/>
  <c r="AN28"/>
  <c r="AN30"/>
  <c r="BL30" s="1"/>
  <c r="BG14"/>
  <c r="BG15"/>
  <c r="BG16"/>
  <c r="BG17"/>
  <c r="BG18"/>
  <c r="BG19"/>
  <c r="BG20"/>
  <c r="BG21"/>
  <c r="BG22"/>
  <c r="BG23"/>
  <c r="BG24"/>
  <c r="BG25"/>
  <c r="BG26"/>
  <c r="BG27"/>
  <c r="BG28"/>
  <c r="BG30"/>
  <c r="BG31"/>
  <c r="Y14" i="5"/>
  <c r="Y16"/>
  <c r="Y17"/>
  <c r="Y18"/>
  <c r="X14"/>
  <c r="X15"/>
  <c r="X16"/>
  <c r="Z16" s="1"/>
  <c r="X17"/>
  <c r="Z17" s="1"/>
  <c r="X18"/>
  <c r="Z18" s="1"/>
  <c r="V11" i="7"/>
  <c r="Z14" i="5"/>
  <c r="BW14" i="10"/>
  <c r="BW16"/>
  <c r="BW18"/>
  <c r="BW20"/>
  <c r="BW23"/>
  <c r="BW25"/>
  <c r="BW27"/>
  <c r="BW30"/>
  <c r="AX14"/>
  <c r="BV14"/>
  <c r="AX15"/>
  <c r="BV15"/>
  <c r="AX16"/>
  <c r="BV16"/>
  <c r="AX17"/>
  <c r="BV17"/>
  <c r="AX18"/>
  <c r="BV18"/>
  <c r="AX19"/>
  <c r="BV19"/>
  <c r="AX20"/>
  <c r="BV20"/>
  <c r="AX21"/>
  <c r="BV21"/>
  <c r="AX23"/>
  <c r="BV23"/>
  <c r="AX24"/>
  <c r="BV24"/>
  <c r="AX25"/>
  <c r="BV25"/>
  <c r="AX26"/>
  <c r="BV26"/>
  <c r="AX27"/>
  <c r="BV27"/>
  <c r="AX28"/>
  <c r="BV28"/>
  <c r="AX30"/>
  <c r="BV30"/>
  <c r="AW14"/>
  <c r="BU14"/>
  <c r="AW15"/>
  <c r="BU15"/>
  <c r="AW16"/>
  <c r="BU16"/>
  <c r="AW17"/>
  <c r="BU17"/>
  <c r="AW18"/>
  <c r="BU18"/>
  <c r="AW19"/>
  <c r="BU19"/>
  <c r="AW20"/>
  <c r="BU20"/>
  <c r="AW21"/>
  <c r="BU21"/>
  <c r="AW23"/>
  <c r="BU23"/>
  <c r="AW24"/>
  <c r="BU24"/>
  <c r="AW25"/>
  <c r="BU25"/>
  <c r="AW26"/>
  <c r="BU26"/>
  <c r="AW27"/>
  <c r="BU27"/>
  <c r="AW28"/>
  <c r="BU28"/>
  <c r="AW30"/>
  <c r="BU30"/>
  <c r="AV14"/>
  <c r="BT14"/>
  <c r="AV15"/>
  <c r="BT15"/>
  <c r="AV16"/>
  <c r="BT16"/>
  <c r="AV17"/>
  <c r="BT17"/>
  <c r="AV18"/>
  <c r="BT18"/>
  <c r="AV19"/>
  <c r="BT19"/>
  <c r="AV20"/>
  <c r="BT20"/>
  <c r="AV21"/>
  <c r="BT21"/>
  <c r="AV23"/>
  <c r="BT23"/>
  <c r="AV24"/>
  <c r="BT24"/>
  <c r="AV25"/>
  <c r="BT25"/>
  <c r="AV26"/>
  <c r="BT26"/>
  <c r="AV27"/>
  <c r="BT27"/>
  <c r="AV28"/>
  <c r="BT28"/>
  <c r="AV30"/>
  <c r="BT30"/>
  <c r="AU14"/>
  <c r="AU23"/>
  <c r="AU24"/>
  <c r="AT14"/>
  <c r="BR14" s="1"/>
  <c r="AT15"/>
  <c r="BR15" s="1"/>
  <c r="AT16"/>
  <c r="BR16" s="1"/>
  <c r="AT17"/>
  <c r="BR17" s="1"/>
  <c r="AT18"/>
  <c r="BR18" s="1"/>
  <c r="AT19"/>
  <c r="BR19" s="1"/>
  <c r="AT20"/>
  <c r="BR20" s="1"/>
  <c r="AT21"/>
  <c r="BR21" s="1"/>
  <c r="AT23"/>
  <c r="BR23" s="1"/>
  <c r="AT24"/>
  <c r="BR24" s="1"/>
  <c r="AT25"/>
  <c r="BR25" s="1"/>
  <c r="AT26"/>
  <c r="BR26" s="1"/>
  <c r="AT27"/>
  <c r="BR27" s="1"/>
  <c r="AT28"/>
  <c r="BR28" s="1"/>
  <c r="AT30"/>
  <c r="BR30" s="1"/>
  <c r="AS14"/>
  <c r="BQ14" s="1"/>
  <c r="AS15"/>
  <c r="BQ15" s="1"/>
  <c r="AS16"/>
  <c r="BQ16" s="1"/>
  <c r="AS17"/>
  <c r="BQ17" s="1"/>
  <c r="AS18"/>
  <c r="BQ18" s="1"/>
  <c r="AS19"/>
  <c r="BQ19" s="1"/>
  <c r="AS20"/>
  <c r="BQ20" s="1"/>
  <c r="AS21"/>
  <c r="BQ21" s="1"/>
  <c r="AS23"/>
  <c r="BQ23" s="1"/>
  <c r="AS24"/>
  <c r="BQ24" s="1"/>
  <c r="AS25"/>
  <c r="BQ25" s="1"/>
  <c r="AS26"/>
  <c r="BQ26" s="1"/>
  <c r="AS27"/>
  <c r="BQ27" s="1"/>
  <c r="AS28"/>
  <c r="BQ28" s="1"/>
  <c r="AS30"/>
  <c r="BQ30" s="1"/>
  <c r="AR14"/>
  <c r="BP14" s="1"/>
  <c r="AR15"/>
  <c r="BP15" s="1"/>
  <c r="AR16"/>
  <c r="BP16" s="1"/>
  <c r="AR17"/>
  <c r="BP17" s="1"/>
  <c r="AR18"/>
  <c r="BP18" s="1"/>
  <c r="AR19"/>
  <c r="BP19" s="1"/>
  <c r="AR20"/>
  <c r="BP20" s="1"/>
  <c r="AR21"/>
  <c r="BP21" s="1"/>
  <c r="AR23"/>
  <c r="BP23" s="1"/>
  <c r="AR24"/>
  <c r="BP24" s="1"/>
  <c r="AR25"/>
  <c r="BP25" s="1"/>
  <c r="AR26"/>
  <c r="BP26" s="1"/>
  <c r="AR27"/>
  <c r="BP27" s="1"/>
  <c r="AR28"/>
  <c r="BP28" s="1"/>
  <c r="AR30"/>
  <c r="BP30" s="1"/>
  <c r="AQ14"/>
  <c r="BO14" s="1"/>
  <c r="AQ15"/>
  <c r="BO15" s="1"/>
  <c r="AQ16"/>
  <c r="BO16" s="1"/>
  <c r="AQ17"/>
  <c r="BO17" s="1"/>
  <c r="AQ18"/>
  <c r="BO18" s="1"/>
  <c r="AQ19"/>
  <c r="BO19" s="1"/>
  <c r="AQ20"/>
  <c r="BO20" s="1"/>
  <c r="AQ21"/>
  <c r="BO21" s="1"/>
  <c r="AQ23"/>
  <c r="BO23" s="1"/>
  <c r="AQ24"/>
  <c r="BO24" s="1"/>
  <c r="AQ25"/>
  <c r="BO25" s="1"/>
  <c r="AQ26"/>
  <c r="BO26" s="1"/>
  <c r="AQ27"/>
  <c r="BO27" s="1"/>
  <c r="AQ28"/>
  <c r="BO28" s="1"/>
  <c r="AQ30"/>
  <c r="BO30" s="1"/>
  <c r="AP14"/>
  <c r="BN14" s="1"/>
  <c r="AP15"/>
  <c r="BN15" s="1"/>
  <c r="AP16"/>
  <c r="BN16" s="1"/>
  <c r="AP17"/>
  <c r="BN17" s="1"/>
  <c r="AP18"/>
  <c r="BN18" s="1"/>
  <c r="AP19"/>
  <c r="BN19" s="1"/>
  <c r="AP20"/>
  <c r="BN20" s="1"/>
  <c r="AP21"/>
  <c r="BN21" s="1"/>
  <c r="AP23"/>
  <c r="BN23" s="1"/>
  <c r="AP24"/>
  <c r="BN24" s="1"/>
  <c r="AP25"/>
  <c r="BN25" s="1"/>
  <c r="AP26"/>
  <c r="BN26" s="1"/>
  <c r="AP27"/>
  <c r="BN27" s="1"/>
  <c r="AP28"/>
  <c r="BN28" s="1"/>
  <c r="AP30"/>
  <c r="BN30" s="1"/>
  <c r="AO14"/>
  <c r="BM14" s="1"/>
  <c r="AO15"/>
  <c r="BM15" s="1"/>
  <c r="AO16"/>
  <c r="BM16" s="1"/>
  <c r="AO17"/>
  <c r="BM17" s="1"/>
  <c r="AO18"/>
  <c r="BM18" s="1"/>
  <c r="AO19"/>
  <c r="BM19" s="1"/>
  <c r="AO20"/>
  <c r="BM20" s="1"/>
  <c r="AO21"/>
  <c r="BM21" s="1"/>
  <c r="AO23"/>
  <c r="BM23" s="1"/>
  <c r="AO24"/>
  <c r="BM24" s="1"/>
  <c r="AO25"/>
  <c r="BM25" s="1"/>
  <c r="AO26"/>
  <c r="BM26" s="1"/>
  <c r="AO27"/>
  <c r="BM27" s="1"/>
  <c r="AO28"/>
  <c r="BM28" s="1"/>
  <c r="AO30"/>
  <c r="BM30" s="1"/>
  <c r="BL15"/>
  <c r="BL17"/>
  <c r="BL19"/>
  <c r="BL21"/>
  <c r="BL24"/>
  <c r="BL26"/>
  <c r="BL28"/>
  <c r="BS24"/>
  <c r="BS23"/>
  <c r="BS14"/>
  <c r="J28" i="9"/>
  <c r="K28"/>
  <c r="M28"/>
  <c r="N28"/>
  <c r="O28"/>
  <c r="Q28"/>
  <c r="R28"/>
  <c r="P25"/>
  <c r="P23"/>
  <c r="P27"/>
  <c r="P24"/>
  <c r="P22"/>
  <c r="I31" i="10"/>
  <c r="J31"/>
  <c r="K31"/>
  <c r="AO31" s="1"/>
  <c r="BM31" s="1"/>
  <c r="L31"/>
  <c r="M31"/>
  <c r="N31"/>
  <c r="O31"/>
  <c r="AQ31" s="1"/>
  <c r="BO31" s="1"/>
  <c r="P31"/>
  <c r="Q31"/>
  <c r="AR31" s="1"/>
  <c r="BP31" s="1"/>
  <c r="R31"/>
  <c r="S31"/>
  <c r="T31"/>
  <c r="U31"/>
  <c r="W31"/>
  <c r="Y31"/>
  <c r="Z31"/>
  <c r="AA31"/>
  <c r="AB31"/>
  <c r="AC31"/>
  <c r="AD31"/>
  <c r="AE31"/>
  <c r="AF31"/>
  <c r="AG31"/>
  <c r="AH31"/>
  <c r="AI31"/>
  <c r="AL31"/>
  <c r="G31"/>
  <c r="BZ30"/>
  <c r="BY30"/>
  <c r="AU30"/>
  <c r="BS30" s="1"/>
  <c r="H30"/>
  <c r="BZ28"/>
  <c r="BY28"/>
  <c r="AU28"/>
  <c r="BS28" s="1"/>
  <c r="BZ27"/>
  <c r="BY27"/>
  <c r="AU27"/>
  <c r="BS27" s="1"/>
  <c r="BZ25"/>
  <c r="BY25"/>
  <c r="AU25"/>
  <c r="BS25" s="1"/>
  <c r="H25"/>
  <c r="BZ26"/>
  <c r="BY26"/>
  <c r="AU26"/>
  <c r="BS26" s="1"/>
  <c r="H26"/>
  <c r="J19" i="9"/>
  <c r="M19"/>
  <c r="N19"/>
  <c r="O19"/>
  <c r="Q19"/>
  <c r="R19"/>
  <c r="I19"/>
  <c r="C11" i="11" s="1"/>
  <c r="C10" s="1"/>
  <c r="I22" i="10"/>
  <c r="J22"/>
  <c r="K22"/>
  <c r="L22"/>
  <c r="M22"/>
  <c r="N22"/>
  <c r="O22"/>
  <c r="P22"/>
  <c r="Q22"/>
  <c r="R22"/>
  <c r="S22"/>
  <c r="T22"/>
  <c r="U22"/>
  <c r="W22"/>
  <c r="Y22"/>
  <c r="Z22"/>
  <c r="AA22"/>
  <c r="AB22"/>
  <c r="AC22"/>
  <c r="AD22"/>
  <c r="AE22"/>
  <c r="AF22"/>
  <c r="AG22"/>
  <c r="AH22"/>
  <c r="AI22"/>
  <c r="AL22"/>
  <c r="H21"/>
  <c r="H20"/>
  <c r="H19"/>
  <c r="H18"/>
  <c r="H17"/>
  <c r="H16"/>
  <c r="AJ22"/>
  <c r="H15"/>
  <c r="AY22"/>
  <c r="BW22" s="1"/>
  <c r="CA31"/>
  <c r="CC31" s="1"/>
  <c r="AK22"/>
  <c r="CA17"/>
  <c r="CC17" s="1"/>
  <c r="AN22"/>
  <c r="BL22" s="1"/>
  <c r="H22"/>
  <c r="AN31"/>
  <c r="BL31" s="1"/>
  <c r="AU15"/>
  <c r="BS15" s="1"/>
  <c r="AU16"/>
  <c r="BS16" s="1"/>
  <c r="AU17"/>
  <c r="BS17" s="1"/>
  <c r="AU18"/>
  <c r="BS18" s="1"/>
  <c r="AU19"/>
  <c r="BS19" s="1"/>
  <c r="AU20"/>
  <c r="BS20" s="1"/>
  <c r="AU21"/>
  <c r="BS21" s="1"/>
  <c r="AX22"/>
  <c r="BV22" s="1"/>
  <c r="AW22"/>
  <c r="BU22" s="1"/>
  <c r="AV22"/>
  <c r="BT22" s="1"/>
  <c r="AT31"/>
  <c r="BR31" s="1"/>
  <c r="AS31"/>
  <c r="BQ31" s="1"/>
  <c r="AP31"/>
  <c r="BN31" s="1"/>
  <c r="AT22"/>
  <c r="BR22" s="1"/>
  <c r="AS22"/>
  <c r="BQ22" s="1"/>
  <c r="AR22"/>
  <c r="BP22" s="1"/>
  <c r="AQ22"/>
  <c r="BO22" s="1"/>
  <c r="AP22"/>
  <c r="BN22" s="1"/>
  <c r="AO22"/>
  <c r="BM22" s="1"/>
  <c r="AX31"/>
  <c r="BV31" s="1"/>
  <c r="AW31"/>
  <c r="BU31" s="1"/>
  <c r="AV31"/>
  <c r="BT31" s="1"/>
  <c r="X22"/>
  <c r="L28" i="9"/>
  <c r="BZ18" i="10"/>
  <c r="CA18"/>
  <c r="CC18"/>
  <c r="BZ19"/>
  <c r="CA19"/>
  <c r="CC19" s="1"/>
  <c r="BZ20"/>
  <c r="CA20"/>
  <c r="CC20" s="1"/>
  <c r="BZ16"/>
  <c r="CA16"/>
  <c r="CC16" s="1"/>
  <c r="BY17"/>
  <c r="BZ17"/>
  <c r="P16" i="9"/>
  <c r="BY19" i="10"/>
  <c r="P17" i="9"/>
  <c r="BY20" i="10"/>
  <c r="P13" i="9"/>
  <c r="BY16" i="10"/>
  <c r="P15" i="9"/>
  <c r="BY18" i="10"/>
  <c r="P14" i="9"/>
  <c r="I15" i="5"/>
  <c r="H10" i="6"/>
  <c r="I11"/>
  <c r="I10" s="1"/>
  <c r="J15" i="7"/>
  <c r="C11" i="6" s="1"/>
  <c r="C10" s="1"/>
  <c r="K15" i="7"/>
  <c r="L15"/>
  <c r="M15"/>
  <c r="D11" i="6" s="1"/>
  <c r="D10" s="1"/>
  <c r="O15" i="7"/>
  <c r="P15"/>
  <c r="Q15"/>
  <c r="E17" i="5"/>
  <c r="E18"/>
  <c r="N14" i="7" s="1"/>
  <c r="L15" i="5"/>
  <c r="Y15"/>
  <c r="Z15" s="1"/>
  <c r="E16"/>
  <c r="N12" i="7" s="1"/>
  <c r="N13"/>
  <c r="R13" s="1"/>
  <c r="AY31" i="10" l="1"/>
  <c r="BW31" s="1"/>
  <c r="X31"/>
  <c r="AU31" s="1"/>
  <c r="BS31" s="1"/>
  <c r="AJ31"/>
  <c r="BY31" s="1"/>
  <c r="AK31"/>
  <c r="BZ31" s="1"/>
  <c r="AU22"/>
  <c r="BS22" s="1"/>
  <c r="S13" i="7"/>
  <c r="V13" s="1"/>
  <c r="P28" i="9"/>
  <c r="CA15" i="10"/>
  <c r="CC15" s="1"/>
  <c r="BY15"/>
  <c r="BZ15"/>
  <c r="G22"/>
  <c r="S14" i="7"/>
  <c r="V14" s="1"/>
  <c r="R14"/>
  <c r="S12"/>
  <c r="V12" s="1"/>
  <c r="N15"/>
  <c r="R12"/>
  <c r="CA21" i="10"/>
  <c r="CC21" s="1"/>
  <c r="P18" i="9"/>
  <c r="BY21" i="10"/>
  <c r="BZ21"/>
  <c r="E15" i="5"/>
  <c r="M11" i="6" l="1"/>
  <c r="S15" i="7"/>
  <c r="V15" s="1"/>
  <c r="CA22" i="10"/>
  <c r="CC22" s="1"/>
  <c r="BZ22"/>
  <c r="BY22"/>
  <c r="L19" i="9"/>
  <c r="P12"/>
  <c r="P19" s="1"/>
  <c r="R15" i="7"/>
  <c r="N11" i="6" l="1"/>
  <c r="N10" s="1"/>
  <c r="Q10" s="1"/>
  <c r="M10"/>
</calcChain>
</file>

<file path=xl/sharedStrings.xml><?xml version="1.0" encoding="utf-8"?>
<sst xmlns="http://schemas.openxmlformats.org/spreadsheetml/2006/main" count="479" uniqueCount="184">
  <si>
    <t>1953</t>
  </si>
  <si>
    <t>г. Трубчевск, ул. Андреева, д. 3</t>
  </si>
  <si>
    <t>г. Трубчевск, ул. Андреева, д. 9</t>
  </si>
  <si>
    <t>г. Трубчевск, ул. Брянская, д. 66</t>
  </si>
  <si>
    <t>г. Трубчевск, ул. Брянская, д. 96</t>
  </si>
  <si>
    <t>г. Трубчевск, ул. Набережная, д. 14</t>
  </si>
  <si>
    <t>г. Трубчевск, ул. Полевая, д. 26</t>
  </si>
  <si>
    <t>г. Трубчевск, ул. Урицкого, д. 27</t>
  </si>
  <si>
    <t>г. Трубчевск, ул. 3 Интернационала, д. 93</t>
  </si>
  <si>
    <t>г. Трубчевск, ул. 3 Интернационала, д. 132</t>
  </si>
  <si>
    <t>г. Трубчевск, ул. Ветеранов, д. 1</t>
  </si>
  <si>
    <t>г. Трубчевск, ул. Урицкого, д. 29</t>
  </si>
  <si>
    <t>г. Трубчевск, ул. Урицкого, д. 33</t>
  </si>
  <si>
    <t>ПК</t>
  </si>
  <si>
    <t>СК</t>
  </si>
  <si>
    <t>2019 год</t>
  </si>
  <si>
    <t>№ п/п</t>
  </si>
  <si>
    <t>Всего:</t>
  </si>
  <si>
    <t>2017 г.</t>
  </si>
  <si>
    <t>2018 год</t>
  </si>
  <si>
    <t>из фонда капитального ремонта, сформированная за счет превышения минимального размера взноса</t>
  </si>
  <si>
    <t>из фонда капитального ремонта, сформированного за счет минимального размера взноса</t>
  </si>
  <si>
    <t>за счет иных источников финансирования</t>
  </si>
  <si>
    <t>за счет средств Фонда содействия реформированию жилищно-коммунального хозяйства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</si>
  <si>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</si>
  <si>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</si>
  <si>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</si>
  <si>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</si>
  <si>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Удельная стоимость услуг и (или) работ по капитальному ремонту общего имущества в МКД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</si>
  <si>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</si>
  <si>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</si>
  <si>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Установка коллективных (общедо-мовых) ПУ и УУ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</si>
  <si>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</si>
  <si>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</si>
  <si>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</si>
  <si>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</si>
  <si>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 xml:space="preserve">руб./кв. м </t>
  </si>
  <si>
    <t>руб./п.м</t>
  </si>
  <si>
    <t>(руб./лифт)</t>
  </si>
  <si>
    <t>Наименование муниципального образования</t>
  </si>
  <si>
    <t>РО</t>
  </si>
  <si>
    <t>-</t>
  </si>
  <si>
    <t>Уборочная площадь мест общего пользования МКД - указывается в случае проведения ремонта электроснабжения</t>
  </si>
  <si>
    <t>Предельная стоимость услуг и (или) работ по капитальному ремонту общего имущества в МКД (при ремонте электроснабжения)</t>
  </si>
  <si>
    <t>при ремонте электроснабжения</t>
  </si>
  <si>
    <t>при ремонте отопления и теплоснабжения</t>
  </si>
  <si>
    <t>при ремонте газоснабжения</t>
  </si>
  <si>
    <t>при ремонте холодного водоснабжения</t>
  </si>
  <si>
    <t>при ремонте горячего водоснабжения</t>
  </si>
  <si>
    <t>при ремонте канализации и водоотведения</t>
  </si>
  <si>
    <t>при ремонте или замене лифтового оборудования</t>
  </si>
  <si>
    <t>при ремонте крыши</t>
  </si>
  <si>
    <t>при ремонте подвальных помещений</t>
  </si>
  <si>
    <t>при ремонте фасада</t>
  </si>
  <si>
    <t>при переустройстве невентилируемой крыши на вентилируемую крышу, устройстве выходов на кровлю</t>
  </si>
  <si>
    <t>при установке коллективных (общедомовых) ПУ и УУ</t>
  </si>
  <si>
    <t>руб./лифт</t>
  </si>
  <si>
    <t>2019 г.</t>
  </si>
  <si>
    <t>2018 г.</t>
  </si>
  <si>
    <t>Сравнение предельной и удельной стоимостей</t>
  </si>
  <si>
    <t>Тип кровли (ПК - плоская; СК - скатная)</t>
  </si>
  <si>
    <t>Процент ПСД от общей стоимости</t>
  </si>
  <si>
    <t>Процент СК от общей стоимости</t>
  </si>
  <si>
    <t>Общая удельная</t>
  </si>
  <si>
    <t>Общая предельная</t>
  </si>
  <si>
    <t>Разница ("+" - превышение)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</si>
  <si>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</si>
  <si>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</si>
  <si>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</si>
  <si>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</si>
  <si>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</si>
  <si>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</si>
  <si>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Перечень многоквартирных домов Брянской области, включенных в краткосрочный план (этап 2017 года)</t>
  </si>
  <si>
    <t>Перечень многоквартирных домов Брянской области, включенных в краткосрочный план (этап 2017 года), с указанием видов и стоимости услуг и (или) работ по капитальному ремонту</t>
  </si>
  <si>
    <t>Планируемые показатели выполнения работ по капитальному ремонту многоквартирных домов Брянской области, включенных в краткосрочный план (этап 2017 года)</t>
  </si>
  <si>
    <t>Перечень многоквартирных домов Брянской области, включенных в краткосрочный план (этап 2018-2019 годов)</t>
  </si>
  <si>
    <t xml:space="preserve">Перечень многоквартирных домов Брянской области, включенных в краткосрочный план (этап 2018-2019 годов), с указанием видов и стоимости услуг и (или) работ по капитальному ремонту </t>
  </si>
  <si>
    <t>Планируемые показатели выполнения работ по капитальному ремонту многоквартирных домов Брянской области, включенных в краткосрочный план (этап 2018-2019 годов)</t>
  </si>
  <si>
    <t>кв,м</t>
  </si>
  <si>
    <t>Муниципальное образование "Город Трубчевск" Трубчевского муниципального района</t>
  </si>
  <si>
    <t>Итого по муниципальному образованию "Город Трубчевск" Трубчевского муниципального района</t>
  </si>
  <si>
    <t>г. Трубчевск, ул.Фрунзе,д.1</t>
  </si>
  <si>
    <t>г. Трубчевск, ул Урицкого, д.63</t>
  </si>
  <si>
    <t>Утепление  фасадов</t>
  </si>
  <si>
    <t>Пер-во невент. крыши на вент. крышу, устр-во выходов на кровлю</t>
  </si>
  <si>
    <t>Установка коллектив-ных (общедо-мовых) ПУ и УУ</t>
  </si>
  <si>
    <t>Другие виды</t>
  </si>
  <si>
    <t>Перечень многоквартирных домов Брянской области, включенных в краткосрочный план, с указанием видов и стоимости услуг и (или) работ по капитальному ремонту</t>
  </si>
  <si>
    <t>Количество жителей, зарегистриро-ванных в МКД на дату утверждения краткосроч-ного плана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</si>
  <si>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</si>
  <si>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</si>
  <si>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</si>
  <si>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</si>
  <si>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</si>
  <si>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</si>
  <si>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</si>
  <si>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</si>
  <si>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</si>
  <si>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</si>
  <si>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</si>
  <si>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</si>
  <si>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</si>
  <si>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</si>
  <si>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</si>
  <si>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</si>
  <si>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</si>
  <si>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</si>
  <si>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</si>
  <si>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</si>
  <si>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</si>
  <si>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</si>
  <si>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кирпичные</t>
  </si>
  <si>
    <t>Стоимость капитального ремонта ВСЕГО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</si>
  <si>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</si>
  <si>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</si>
  <si>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</si>
  <si>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</si>
  <si>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</si>
  <si>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</si>
  <si>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</si>
  <si>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</si>
  <si>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Наименование МО</t>
  </si>
  <si>
    <t>Количество МКД</t>
  </si>
  <si>
    <t>I квартал</t>
  </si>
  <si>
    <t>II квартал</t>
  </si>
  <si>
    <t>III квартал</t>
  </si>
  <si>
    <t>IV квартал</t>
  </si>
  <si>
    <t>1960</t>
  </si>
  <si>
    <t>Приложение №2 к постановлению Правительства Брянской области  от                                    №</t>
  </si>
  <si>
    <t>плоская</t>
  </si>
  <si>
    <t>скатная</t>
  </si>
  <si>
    <t>1958</t>
  </si>
  <si>
    <t>12.2017</t>
  </si>
  <si>
    <t>г. Трубчевск, ул. Комсомольская, д.40</t>
  </si>
  <si>
    <t>г.Трубчевск, ул. Комсомольская, д.40</t>
  </si>
  <si>
    <t>руб,</t>
  </si>
  <si>
    <t>Приложение №1 к постановлению Правительства Брянской области  от                                    №</t>
  </si>
  <si>
    <t>Год</t>
  </si>
  <si>
    <t>Материал стен</t>
  </si>
  <si>
    <t>Количество этажей</t>
  </si>
  <si>
    <t>Количество подъездов</t>
  </si>
  <si>
    <t>Площадь помещений МКД</t>
  </si>
  <si>
    <t>Количество жителей, зарегистрированных в МКД на дату утверждения краткосрочного плана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</si>
  <si>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</si>
  <si>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</si>
  <si>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</si>
  <si>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 том числе жилых помещений, находящихся в собственности граждан</t>
  </si>
  <si>
    <t>руб./кв.м</t>
  </si>
  <si>
    <t>Х</t>
  </si>
  <si>
    <t>№ пп</t>
  </si>
  <si>
    <t>всего</t>
  </si>
  <si>
    <t xml:space="preserve">                                                      Приложение 2 
к краткосрочному (2017 год) плану реализации региональной программы «Проведение капитального ремонта общего имущества многоквартирных домов на территории Брянской области» (2014 – 2043 годы)</t>
  </si>
  <si>
    <t>Виды, установленные ч. 1 ст. 166 Жилищного кодекса Российской Федерации</t>
  </si>
  <si>
    <t>кв. м</t>
  </si>
  <si>
    <t>куб. м</t>
  </si>
  <si>
    <t>ввода в эксплуатацию</t>
  </si>
  <si>
    <t>завершения последнего капитального ремонта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</si>
  <si>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</si>
  <si>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</si>
  <si>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</si>
  <si>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</si>
  <si>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</si>
  <si>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 xml:space="preserve">ВИД ремонта для ПРИЛОЖЕНИЯ 2 </t>
  </si>
  <si>
    <t>Вид кровли</t>
  </si>
  <si>
    <t>12.2018</t>
  </si>
  <si>
    <t>12.2019</t>
  </si>
  <si>
    <t>1972</t>
  </si>
  <si>
    <t>1986</t>
  </si>
  <si>
    <t>1981</t>
  </si>
  <si>
    <t>1976</t>
  </si>
  <si>
    <t>1967</t>
  </si>
  <si>
    <t>1975</t>
  </si>
  <si>
    <t>1961</t>
  </si>
  <si>
    <t>(приложение 3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"город Трубчевск")</t>
  </si>
  <si>
    <t>(приложение 1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"город Трубчевск")</t>
  </si>
  <si>
    <t>(приложение 2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"город Трубчевск")</t>
  </si>
  <si>
    <t>г. Трубчевск, ул. Генерала Петрова, д.23</t>
  </si>
  <si>
    <t>г. Трубчевск, ул. Генерала Петрова,д.23</t>
  </si>
  <si>
    <r>
      <t xml:space="preserve">             </t>
    </r>
    <r>
      <rPr>
        <sz val="5"/>
        <color indexed="8"/>
        <rFont val="Times New Roman"/>
        <family val="1"/>
        <charset val="204"/>
      </rPr>
      <t xml:space="preserve"> Приложение 1                                                         к постановлению администрации Трубчевского муниципального района от  09.12.  2019г. №  923                                                                                                                        </t>
    </r>
  </si>
  <si>
    <t xml:space="preserve">              Приложение 2                                  к постановлению администрации Трубчевского муниципального района от  09.12. 2019г. №  923                                                                                                                                                   </t>
  </si>
  <si>
    <t xml:space="preserve">              Приложение 3                    к постановлению администрации Трубчевского муниципального района            от 09.12.2019 г. № 923</t>
  </si>
  <si>
    <t xml:space="preserve">Приложение 4           к постановлению администрации Трубчевского муниципального района от   24.01.2020г. №38 </t>
  </si>
  <si>
    <t>Приложение 5       к постановлению администрации Трубчевского муниципального района от24.01.  2020г. № 38</t>
  </si>
  <si>
    <t>Приложение 6    к постановлению администрации Трубчевского муниципального района  от 24.01. 2020г.№ 38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</si>
</sst>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68">
    <font>
      <sz val="10"/>
      <name val="Times New Roman"/>
    </font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Arial Narrow"/>
      <family val="2"/>
      <charset val="204"/>
    </font>
    <font>
      <sz val="6"/>
      <name val="Arial Narrow"/>
      <family val="2"/>
      <charset val="204"/>
    </font>
    <font>
      <sz val="6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7"/>
      <color indexed="8"/>
      <name val="Arial Narrow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sz val="9"/>
      <name val="Times New Roman"/>
      <family val="1"/>
      <charset val="204"/>
    </font>
    <font>
      <b/>
      <sz val="10"/>
      <name val="Arial Narrow"/>
      <family val="2"/>
      <charset val="204"/>
    </font>
    <font>
      <sz val="7"/>
      <name val="Arial"/>
      <family val="2"/>
      <charset val="204"/>
    </font>
    <font>
      <b/>
      <sz val="7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7"/>
      <color indexed="8"/>
      <name val="Arial Narrow"/>
      <family val="2"/>
      <charset val="204"/>
    </font>
    <font>
      <sz val="7"/>
      <color indexed="8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7"/>
      <color indexed="8"/>
      <name val="Arial Narrow"/>
      <family val="2"/>
      <charset val="204"/>
    </font>
    <font>
      <sz val="10"/>
      <name val="Times New Roman"/>
      <family val="1"/>
      <charset val="204"/>
    </font>
    <font>
      <b/>
      <sz val="9"/>
      <name val="Arial Narrow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22"/>
      <name val="Arial Narrow"/>
      <family val="2"/>
      <charset val="204"/>
    </font>
    <font>
      <b/>
      <sz val="7"/>
      <color indexed="8"/>
      <name val="Times New Roman"/>
      <family val="1"/>
      <charset val="204"/>
    </font>
    <font>
      <sz val="8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5"/>
      <color indexed="8"/>
      <name val="Times New Roman"/>
      <family val="1"/>
      <charset val="204"/>
    </font>
  </fonts>
  <fills count="8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37">
    <xf numFmtId="0" fontId="0" fillId="0" borderId="0" applyNumberFormat="0" applyBorder="0" applyProtection="0">
      <alignment horizontal="left" vertical="center" wrapText="1"/>
    </xf>
    <xf numFmtId="0" fontId="6" fillId="2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50" fillId="52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50" fillId="53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6" fillId="13" borderId="0" applyNumberFormat="0" applyBorder="0" applyAlignment="0" applyProtection="0"/>
    <xf numFmtId="0" fontId="6" fillId="1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50" fillId="5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50" fillId="56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6" fillId="19" borderId="0" applyNumberFormat="0" applyBorder="0" applyAlignment="0" applyProtection="0"/>
    <xf numFmtId="0" fontId="6" fillId="21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50" fillId="58" borderId="0" applyNumberFormat="0" applyBorder="0" applyAlignment="0" applyProtection="0"/>
    <xf numFmtId="0" fontId="6" fillId="21" borderId="0" applyNumberFormat="0" applyBorder="0" applyAlignment="0" applyProtection="0"/>
    <xf numFmtId="0" fontId="6" fillId="11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6" fillId="11" borderId="0" applyNumberFormat="0" applyBorder="0" applyAlignment="0" applyProtection="0"/>
    <xf numFmtId="0" fontId="6" fillId="16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50" fillId="60" borderId="0" applyNumberFormat="0" applyBorder="0" applyAlignment="0" applyProtection="0"/>
    <xf numFmtId="0" fontId="6" fillId="16" borderId="0" applyNumberFormat="0" applyBorder="0" applyAlignment="0" applyProtection="0"/>
    <xf numFmtId="0" fontId="6" fillId="24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50" fillId="61" borderId="0" applyNumberFormat="0" applyBorder="0" applyAlignment="0" applyProtection="0"/>
    <xf numFmtId="0" fontId="6" fillId="24" borderId="0" applyNumberFormat="0" applyBorder="0" applyAlignment="0" applyProtection="0"/>
    <xf numFmtId="0" fontId="7" fillId="26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51" fillId="62" borderId="0" applyNumberFormat="0" applyBorder="0" applyAlignment="0" applyProtection="0"/>
    <xf numFmtId="0" fontId="7" fillId="19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3" borderId="0" applyNumberFormat="0" applyBorder="0" applyAlignment="0" applyProtection="0"/>
    <xf numFmtId="0" fontId="7" fillId="21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51" fillId="64" borderId="0" applyNumberFormat="0" applyBorder="0" applyAlignment="0" applyProtection="0"/>
    <xf numFmtId="0" fontId="7" fillId="29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51" fillId="65" borderId="0" applyNumberFormat="0" applyBorder="0" applyAlignment="0" applyProtection="0"/>
    <xf numFmtId="0" fontId="7" fillId="31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51" fillId="66" borderId="0" applyNumberFormat="0" applyBorder="0" applyAlignment="0" applyProtection="0"/>
    <xf numFmtId="0" fontId="7" fillId="32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67" borderId="0" applyNumberFormat="0" applyBorder="0" applyAlignment="0" applyProtection="0"/>
    <xf numFmtId="0" fontId="6" fillId="0" borderId="0"/>
    <xf numFmtId="0" fontId="37" fillId="0" borderId="0"/>
    <xf numFmtId="0" fontId="7" fillId="34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7" fillId="27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51" fillId="68" borderId="0" applyNumberFormat="0" applyBorder="0" applyAlignment="0" applyProtection="0"/>
    <xf numFmtId="0" fontId="7" fillId="35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7" fillId="36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51" fillId="69" borderId="0" applyNumberFormat="0" applyBorder="0" applyAlignment="0" applyProtection="0"/>
    <xf numFmtId="0" fontId="7" fillId="37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7" fillId="38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51" fillId="70" borderId="0" applyNumberFormat="0" applyBorder="0" applyAlignment="0" applyProtection="0"/>
    <xf numFmtId="0" fontId="7" fillId="29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7" fillId="39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1" borderId="0" applyNumberFormat="0" applyBorder="0" applyAlignment="0" applyProtection="0"/>
    <xf numFmtId="0" fontId="7" fillId="31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7" fillId="27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51" fillId="72" borderId="0" applyNumberFormat="0" applyBorder="0" applyAlignment="0" applyProtection="0"/>
    <xf numFmtId="0" fontId="7" fillId="40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7" fillId="41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51" fillId="73" borderId="0" applyNumberFormat="0" applyBorder="0" applyAlignment="0" applyProtection="0"/>
    <xf numFmtId="0" fontId="8" fillId="15" borderId="1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8" fillId="6" borderId="1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52" fillId="74" borderId="24" applyNumberFormat="0" applyAlignment="0" applyProtection="0"/>
    <xf numFmtId="0" fontId="9" fillId="42" borderId="2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9" fillId="43" borderId="2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9" fillId="42" borderId="2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53" fillId="75" borderId="25" applyNumberFormat="0" applyAlignment="0" applyProtection="0"/>
    <xf numFmtId="0" fontId="10" fillId="42" borderId="1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10" fillId="43" borderId="1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10" fillId="42" borderId="1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54" fillId="75" borderId="24" applyNumberFormat="0" applyAlignment="0" applyProtection="0"/>
    <xf numFmtId="0" fontId="11" fillId="0" borderId="3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11" fillId="0" borderId="3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55" fillId="0" borderId="26" applyNumberFormat="0" applyFill="0" applyAlignment="0" applyProtection="0"/>
    <xf numFmtId="0" fontId="12" fillId="0" borderId="4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12" fillId="0" borderId="4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13" fillId="0" borderId="5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13" fillId="0" borderId="5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57" fillId="0" borderId="28" applyNumberFormat="0" applyFill="0" applyAlignment="0" applyProtection="0"/>
    <xf numFmtId="0" fontId="13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14" fillId="0" borderId="6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25" fillId="0" borderId="0">
      <alignment horizontal="right" vertical="top" wrapText="1"/>
    </xf>
    <xf numFmtId="0" fontId="1" fillId="0" borderId="0"/>
    <xf numFmtId="0" fontId="15" fillId="44" borderId="7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15" fillId="45" borderId="7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59" fillId="76" borderId="30" applyNumberFormat="0" applyAlignment="0" applyProtection="0"/>
    <xf numFmtId="0" fontId="1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7" fillId="46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17" fillId="22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" fillId="0" borderId="0"/>
    <xf numFmtId="0" fontId="6" fillId="0" borderId="0"/>
    <xf numFmtId="0" fontId="18" fillId="0" borderId="0"/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25" fillId="0" borderId="0" applyNumberFormat="0" applyBorder="0" applyProtection="0">
      <alignment horizontal="left" vertical="center" wrapText="1"/>
    </xf>
    <xf numFmtId="0" fontId="25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18" fillId="0" borderId="0"/>
    <xf numFmtId="0" fontId="1" fillId="0" borderId="0"/>
    <xf numFmtId="0" fontId="6" fillId="0" borderId="0"/>
    <xf numFmtId="0" fontId="1" fillId="0" borderId="0"/>
    <xf numFmtId="0" fontId="31" fillId="0" borderId="0"/>
    <xf numFmtId="0" fontId="1" fillId="0" borderId="0"/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32" fillId="0" borderId="0"/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1" fillId="0" borderId="0"/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34" fillId="0" borderId="0">
      <alignment horizontal="left"/>
    </xf>
    <xf numFmtId="0" fontId="6" fillId="0" borderId="0"/>
    <xf numFmtId="0" fontId="19" fillId="5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19" fillId="7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62" fillId="78" borderId="0" applyNumberFormat="0" applyBorder="0" applyAlignment="0" applyProtection="0"/>
    <xf numFmtId="0" fontId="20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" fillId="47" borderId="8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6" fillId="47" borderId="8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6" fillId="47" borderId="8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0" fontId="39" fillId="79" borderId="31" applyNumberFormat="0" applyFont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ill="0" applyBorder="0" applyProtection="0">
      <alignment horizontal="left" vertical="center" wrapText="1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5" fillId="0" borderId="0" applyFill="0" applyBorder="0" applyProtection="0">
      <alignment horizontal="left" vertical="center" wrapText="1"/>
    </xf>
    <xf numFmtId="0" fontId="21" fillId="0" borderId="9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21" fillId="0" borderId="9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64" fillId="0" borderId="32" applyNumberFormat="0" applyFill="0" applyAlignment="0" applyProtection="0"/>
    <xf numFmtId="0" fontId="33" fillId="0" borderId="0"/>
    <xf numFmtId="0" fontId="22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3" fillId="8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23" fillId="1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  <xf numFmtId="0" fontId="66" fillId="80" borderId="0" applyNumberFormat="0" applyBorder="0" applyAlignment="0" applyProtection="0"/>
  </cellStyleXfs>
  <cellXfs count="233">
    <xf numFmtId="0" fontId="0" fillId="0" borderId="0" xfId="0">
      <alignment horizontal="left" vertical="center" wrapText="1"/>
    </xf>
    <xf numFmtId="0" fontId="5" fillId="0" borderId="0" xfId="0" applyFo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justify" wrapText="1"/>
    </xf>
    <xf numFmtId="4" fontId="0" fillId="0" borderId="0" xfId="0" applyNumberForma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0" fillId="0" borderId="0" xfId="0" applyFill="1" applyBorder="1">
      <alignment horizontal="left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4" fontId="3" fillId="0" borderId="10" xfId="2168" applyNumberFormat="1" applyFont="1" applyFill="1" applyBorder="1" applyAlignment="1">
      <alignment horizontal="center" vertical="center" wrapText="1"/>
    </xf>
    <xf numFmtId="0" fontId="3" fillId="0" borderId="10" xfId="2168" applyFont="1" applyFill="1" applyBorder="1" applyAlignment="1">
      <alignment horizontal="center" vertical="center" wrapText="1"/>
    </xf>
    <xf numFmtId="4" fontId="35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3" fillId="0" borderId="0" xfId="0" applyFont="1" applyFill="1">
      <alignment horizontal="left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0" fontId="24" fillId="0" borderId="10" xfId="2166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1" fontId="35" fillId="0" borderId="10" xfId="0" applyNumberFormat="1" applyFont="1" applyFill="1" applyBorder="1" applyAlignment="1">
      <alignment horizontal="center" vertical="center" wrapText="1"/>
    </xf>
    <xf numFmtId="4" fontId="0" fillId="0" borderId="0" xfId="0" applyNumberFormat="1" applyFill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horizontal="center" wrapText="1" shrinkToFit="1"/>
    </xf>
    <xf numFmtId="0" fontId="3" fillId="0" borderId="0" xfId="0" applyFont="1" applyFill="1" applyBorder="1" applyAlignment="1">
      <alignment horizontal="center" vertical="center" wrapText="1"/>
    </xf>
    <xf numFmtId="0" fontId="40" fillId="0" borderId="0" xfId="0" applyFont="1" applyFill="1">
      <alignment horizontal="left" vertical="center" wrapText="1"/>
    </xf>
    <xf numFmtId="0" fontId="40" fillId="0" borderId="0" xfId="0" applyFont="1" applyFill="1" applyAlignment="1">
      <alignment vertical="center" wrapText="1"/>
    </xf>
    <xf numFmtId="164" fontId="40" fillId="0" borderId="0" xfId="0" applyNumberFormat="1" applyFont="1" applyFill="1" applyAlignment="1">
      <alignment horizontal="center" vertical="center" wrapText="1"/>
    </xf>
    <xf numFmtId="49" fontId="40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horizontal="right" vertical="center" wrapText="1"/>
    </xf>
    <xf numFmtId="164" fontId="40" fillId="0" borderId="0" xfId="0" applyNumberFormat="1" applyFont="1" applyFill="1" applyBorder="1" applyAlignment="1">
      <alignment horizontal="center" vertical="center" wrapText="1"/>
    </xf>
    <xf numFmtId="0" fontId="40" fillId="0" borderId="0" xfId="0" applyNumberFormat="1" applyFont="1" applyFill="1" applyBorder="1" applyAlignment="1">
      <alignment horizontal="center" vertical="center" wrapText="1"/>
    </xf>
    <xf numFmtId="4" fontId="40" fillId="0" borderId="0" xfId="0" applyNumberFormat="1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vertical="center" wrapText="1"/>
    </xf>
    <xf numFmtId="0" fontId="40" fillId="0" borderId="10" xfId="0" applyNumberFormat="1" applyFont="1" applyFill="1" applyBorder="1" applyAlignment="1">
      <alignment horizontal="center" vertical="center" wrapText="1"/>
    </xf>
    <xf numFmtId="3" fontId="40" fillId="0" borderId="10" xfId="0" applyNumberFormat="1" applyFont="1" applyFill="1" applyBorder="1" applyAlignment="1">
      <alignment horizontal="center" vertical="center" wrapText="1"/>
    </xf>
    <xf numFmtId="49" fontId="40" fillId="0" borderId="10" xfId="0" applyNumberFormat="1" applyFont="1" applyFill="1" applyBorder="1" applyAlignment="1">
      <alignment horizontal="center" vertical="center" wrapText="1"/>
    </xf>
    <xf numFmtId="3" fontId="40" fillId="0" borderId="10" xfId="0" applyNumberFormat="1" applyFont="1" applyFill="1" applyBorder="1" applyAlignment="1">
      <alignment horizontal="center" vertical="center"/>
    </xf>
    <xf numFmtId="4" fontId="40" fillId="0" borderId="0" xfId="0" applyNumberFormat="1" applyFont="1" applyFill="1">
      <alignment horizontal="left" vertical="center" wrapText="1"/>
    </xf>
    <xf numFmtId="0" fontId="40" fillId="0" borderId="10" xfId="0" applyFont="1" applyFill="1" applyBorder="1" applyAlignment="1">
      <alignment horizontal="center" vertical="center"/>
    </xf>
    <xf numFmtId="4" fontId="40" fillId="0" borderId="0" xfId="0" applyNumberFormat="1" applyFont="1" applyFill="1" applyAlignment="1">
      <alignment horizontal="center" vertical="center" wrapText="1"/>
    </xf>
    <xf numFmtId="4" fontId="40" fillId="0" borderId="0" xfId="0" applyNumberFormat="1" applyFont="1" applyFill="1" applyAlignment="1">
      <alignment horizontal="right" vertical="center" wrapText="1"/>
    </xf>
    <xf numFmtId="0" fontId="40" fillId="0" borderId="10" xfId="0" applyFont="1" applyFill="1" applyBorder="1" applyAlignment="1">
      <alignment vertical="center" wrapText="1"/>
    </xf>
    <xf numFmtId="0" fontId="40" fillId="0" borderId="0" xfId="0" applyFont="1" applyFill="1" applyBorder="1" applyAlignment="1">
      <alignment horizontal="left" vertical="center" wrapText="1"/>
    </xf>
    <xf numFmtId="4" fontId="40" fillId="0" borderId="10" xfId="2073" applyNumberFormat="1" applyFont="1" applyFill="1" applyBorder="1" applyAlignment="1">
      <alignment horizontal="center" vertical="center" wrapText="1"/>
    </xf>
    <xf numFmtId="0" fontId="40" fillId="0" borderId="10" xfId="2083" applyFont="1" applyFill="1" applyBorder="1" applyAlignment="1">
      <alignment horizontal="center" vertical="center" wrapText="1"/>
    </xf>
    <xf numFmtId="4" fontId="40" fillId="0" borderId="10" xfId="2108" applyNumberFormat="1" applyFont="1" applyFill="1" applyBorder="1" applyAlignment="1">
      <alignment horizontal="center" vertical="center" wrapText="1"/>
    </xf>
    <xf numFmtId="0" fontId="40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40" fillId="0" borderId="10" xfId="0" applyFont="1" applyFill="1" applyBorder="1" applyAlignment="1">
      <alignment horizontal="left" vertical="center" wrapText="1"/>
    </xf>
    <xf numFmtId="4" fontId="40" fillId="0" borderId="10" xfId="0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textRotation="90" wrapText="1"/>
    </xf>
    <xf numFmtId="0" fontId="25" fillId="0" borderId="0" xfId="0" applyFont="1" applyFill="1" applyAlignment="1">
      <alignment horizontal="center" wrapText="1" shrinkToFit="1"/>
    </xf>
    <xf numFmtId="164" fontId="3" fillId="0" borderId="0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vertical="center" wrapText="1"/>
    </xf>
    <xf numFmtId="4" fontId="25" fillId="0" borderId="0" xfId="0" applyNumberFormat="1" applyFont="1" applyFill="1" applyBorder="1" applyAlignment="1">
      <alignment horizontal="right" vertical="center" wrapText="1"/>
    </xf>
    <xf numFmtId="0" fontId="25" fillId="0" borderId="0" xfId="0" applyFont="1" applyFill="1" applyAlignment="1">
      <alignment vertical="center" wrapText="1"/>
    </xf>
    <xf numFmtId="0" fontId="25" fillId="0" borderId="0" xfId="0" applyFont="1" applyFill="1" applyAlignment="1">
      <alignment wrapText="1" shrinkToFit="1"/>
    </xf>
    <xf numFmtId="0" fontId="3" fillId="0" borderId="0" xfId="0" applyFont="1" applyFill="1" applyBorder="1">
      <alignment horizontal="left" vertical="center" wrapText="1"/>
    </xf>
    <xf numFmtId="0" fontId="43" fillId="0" borderId="0" xfId="0" applyFont="1" applyFill="1" applyBorder="1" applyAlignment="1">
      <alignment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textRotation="90" wrapText="1"/>
    </xf>
    <xf numFmtId="4" fontId="3" fillId="0" borderId="10" xfId="0" applyNumberFormat="1" applyFont="1" applyFill="1" applyBorder="1">
      <alignment horizontal="left" vertical="center" wrapText="1"/>
    </xf>
    <xf numFmtId="4" fontId="40" fillId="0" borderId="10" xfId="0" applyNumberFormat="1" applyFont="1" applyFill="1" applyBorder="1" applyAlignment="1">
      <alignment horizontal="center" vertical="center"/>
    </xf>
    <xf numFmtId="0" fontId="3" fillId="48" borderId="0" xfId="0" applyFont="1" applyFill="1" applyAlignment="1">
      <alignment horizontal="center" vertical="center" wrapText="1"/>
    </xf>
    <xf numFmtId="4" fontId="0" fillId="48" borderId="0" xfId="0" applyNumberFormat="1" applyFill="1" applyAlignment="1">
      <alignment horizontal="center" vertical="center" wrapText="1"/>
    </xf>
    <xf numFmtId="0" fontId="25" fillId="0" borderId="0" xfId="0" applyNumberFormat="1" applyFont="1" applyFill="1" applyAlignment="1">
      <alignment horizontal="center" wrapText="1" shrinkToFit="1"/>
    </xf>
    <xf numFmtId="0" fontId="0" fillId="0" borderId="0" xfId="0" applyNumberFormat="1" applyFill="1" applyAlignment="1">
      <alignment horizontal="center" vertical="center" wrapText="1"/>
    </xf>
    <xf numFmtId="4" fontId="40" fillId="0" borderId="1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0" fillId="0" borderId="0" xfId="0" applyNumberFormat="1">
      <alignment horizontal="left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3" fontId="3" fillId="0" borderId="12" xfId="0" applyNumberFormat="1" applyFont="1" applyFill="1" applyBorder="1" applyAlignment="1">
      <alignment horizontal="center" vertical="center" wrapText="1"/>
    </xf>
    <xf numFmtId="4" fontId="29" fillId="0" borderId="10" xfId="0" applyNumberFormat="1" applyFont="1" applyFill="1" applyBorder="1">
      <alignment horizontal="left" vertical="center" wrapText="1"/>
    </xf>
    <xf numFmtId="0" fontId="29" fillId="0" borderId="10" xfId="0" applyFont="1" applyFill="1" applyBorder="1">
      <alignment horizontal="left" vertical="center" wrapText="1"/>
    </xf>
    <xf numFmtId="4" fontId="40" fillId="0" borderId="10" xfId="0" applyNumberFormat="1" applyFont="1" applyFill="1" applyBorder="1" applyAlignment="1">
      <alignment horizontal="center" vertical="center" textRotation="90" wrapText="1"/>
    </xf>
    <xf numFmtId="164" fontId="40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vertical="center" wrapText="1"/>
    </xf>
    <xf numFmtId="0" fontId="25" fillId="48" borderId="0" xfId="0" applyFont="1" applyFill="1" applyAlignment="1">
      <alignment horizontal="center" wrapText="1" shrinkToFit="1"/>
    </xf>
    <xf numFmtId="0" fontId="3" fillId="0" borderId="14" xfId="0" applyFont="1" applyFill="1" applyBorder="1">
      <alignment horizontal="left" vertical="center" wrapText="1"/>
    </xf>
    <xf numFmtId="4" fontId="28" fillId="0" borderId="0" xfId="0" applyNumberFormat="1" applyFont="1" applyFill="1" applyBorder="1" applyAlignment="1">
      <alignment horizontal="center" wrapText="1" shrinkToFit="1"/>
    </xf>
    <xf numFmtId="0" fontId="0" fillId="0" borderId="12" xfId="0" applyFill="1" applyBorder="1">
      <alignment horizontal="left" vertical="center" wrapText="1"/>
    </xf>
    <xf numFmtId="4" fontId="40" fillId="0" borderId="10" xfId="2083" applyNumberFormat="1" applyFont="1" applyFill="1" applyBorder="1" applyAlignment="1">
      <alignment horizontal="center" vertical="center" wrapText="1"/>
    </xf>
    <xf numFmtId="4" fontId="48" fillId="0" borderId="0" xfId="0" applyNumberFormat="1" applyFont="1" applyFill="1" applyBorder="1" applyAlignment="1">
      <alignment vertical="center" wrapText="1"/>
    </xf>
    <xf numFmtId="0" fontId="0" fillId="0" borderId="10" xfId="0" applyFill="1" applyBorder="1">
      <alignment horizontal="left" vertical="center" wrapText="1"/>
    </xf>
    <xf numFmtId="0" fontId="28" fillId="0" borderId="0" xfId="0" applyFont="1" applyFill="1" applyBorder="1" applyAlignment="1">
      <alignment horizontal="center" wrapText="1" shrinkToFit="1"/>
    </xf>
    <xf numFmtId="0" fontId="3" fillId="48" borderId="10" xfId="0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textRotation="90" wrapText="1"/>
    </xf>
    <xf numFmtId="164" fontId="3" fillId="0" borderId="15" xfId="0" applyNumberFormat="1" applyFont="1" applyFill="1" applyBorder="1" applyAlignment="1">
      <alignment horizontal="center" vertical="center" textRotation="90" wrapText="1"/>
    </xf>
    <xf numFmtId="164" fontId="3" fillId="0" borderId="16" xfId="0" applyNumberFormat="1" applyFont="1" applyFill="1" applyBorder="1" applyAlignment="1">
      <alignment horizontal="center" vertical="center" textRotation="90" wrapText="1"/>
    </xf>
    <xf numFmtId="4" fontId="3" fillId="0" borderId="10" xfId="2392" applyNumberFormat="1" applyFont="1" applyFill="1" applyBorder="1" applyAlignment="1">
      <alignment horizontal="center" vertical="center" wrapText="1"/>
    </xf>
    <xf numFmtId="4" fontId="3" fillId="0" borderId="10" xfId="2392" applyNumberFormat="1" applyFont="1" applyFill="1" applyBorder="1" applyAlignment="1">
      <alignment horizontal="left" vertical="center" wrapText="1"/>
    </xf>
    <xf numFmtId="2" fontId="3" fillId="0" borderId="10" xfId="0" applyNumberFormat="1" applyFont="1" applyFill="1" applyBorder="1">
      <alignment horizontal="left" vertical="center" wrapText="1"/>
    </xf>
    <xf numFmtId="43" fontId="3" fillId="0" borderId="10" xfId="2392" applyFont="1" applyFill="1" applyBorder="1" applyAlignment="1">
      <alignment horizontal="left" vertical="center" wrapText="1"/>
    </xf>
    <xf numFmtId="0" fontId="3" fillId="49" borderId="0" xfId="0" applyFont="1" applyFill="1">
      <alignment horizontal="left" vertical="center" wrapText="1"/>
    </xf>
    <xf numFmtId="4" fontId="3" fillId="49" borderId="10" xfId="2392" applyNumberFormat="1" applyFont="1" applyFill="1" applyBorder="1" applyAlignment="1">
      <alignment horizontal="center" vertical="center" wrapText="1"/>
    </xf>
    <xf numFmtId="4" fontId="3" fillId="49" borderId="10" xfId="2392" applyNumberFormat="1" applyFont="1" applyFill="1" applyBorder="1" applyAlignment="1">
      <alignment horizontal="left" vertical="center" wrapText="1"/>
    </xf>
    <xf numFmtId="4" fontId="3" fillId="49" borderId="10" xfId="0" applyNumberFormat="1" applyFont="1" applyFill="1" applyBorder="1">
      <alignment horizontal="left" vertical="center" wrapText="1"/>
    </xf>
    <xf numFmtId="2" fontId="3" fillId="49" borderId="10" xfId="0" applyNumberFormat="1" applyFont="1" applyFill="1" applyBorder="1">
      <alignment horizontal="left" vertical="center" wrapText="1"/>
    </xf>
    <xf numFmtId="43" fontId="3" fillId="49" borderId="10" xfId="2392" applyFont="1" applyFill="1" applyBorder="1" applyAlignment="1">
      <alignment horizontal="left" vertical="center" wrapText="1"/>
    </xf>
    <xf numFmtId="2" fontId="3" fillId="49" borderId="10" xfId="0" applyNumberFormat="1" applyFont="1" applyFill="1" applyBorder="1" applyAlignment="1">
      <alignment horizontal="center" vertical="center" wrapText="1"/>
    </xf>
    <xf numFmtId="4" fontId="40" fillId="0" borderId="0" xfId="2167" applyNumberFormat="1" applyFont="1" applyFill="1" applyBorder="1" applyAlignment="1">
      <alignment horizontal="center" vertical="center"/>
    </xf>
    <xf numFmtId="4" fontId="40" fillId="0" borderId="10" xfId="0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vertical="center" wrapText="1"/>
    </xf>
    <xf numFmtId="0" fontId="40" fillId="0" borderId="10" xfId="0" applyFont="1" applyFill="1" applyBorder="1" applyAlignment="1">
      <alignment horizontal="center" vertical="center" textRotation="90" wrapText="1"/>
    </xf>
    <xf numFmtId="0" fontId="42" fillId="0" borderId="0" xfId="0" applyFont="1" applyFill="1" applyAlignment="1">
      <alignment horizontal="center" wrapText="1" shrinkToFit="1"/>
    </xf>
    <xf numFmtId="0" fontId="40" fillId="0" borderId="12" xfId="0" applyFont="1" applyFill="1" applyBorder="1" applyAlignment="1">
      <alignment horizontal="center" vertical="center" wrapText="1"/>
    </xf>
    <xf numFmtId="0" fontId="40" fillId="0" borderId="15" xfId="0" applyFont="1" applyFill="1" applyBorder="1" applyAlignment="1">
      <alignment horizontal="center" vertical="center" wrapText="1"/>
    </xf>
    <xf numFmtId="0" fontId="40" fillId="0" borderId="16" xfId="0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left" vertical="center" wrapText="1"/>
    </xf>
    <xf numFmtId="0" fontId="43" fillId="0" borderId="10" xfId="0" applyFont="1" applyFill="1" applyBorder="1" applyAlignment="1">
      <alignment horizontal="center" vertical="center" wrapText="1"/>
    </xf>
    <xf numFmtId="4" fontId="40" fillId="0" borderId="12" xfId="0" applyNumberFormat="1" applyFont="1" applyFill="1" applyBorder="1" applyAlignment="1">
      <alignment horizontal="center" vertical="center" textRotation="90" wrapText="1"/>
    </xf>
    <xf numFmtId="4" fontId="40" fillId="0" borderId="15" xfId="0" applyNumberFormat="1" applyFont="1" applyFill="1" applyBorder="1" applyAlignment="1">
      <alignment horizontal="center" vertical="center" textRotation="90" wrapText="1"/>
    </xf>
    <xf numFmtId="4" fontId="40" fillId="0" borderId="16" xfId="0" applyNumberFormat="1" applyFont="1" applyFill="1" applyBorder="1" applyAlignment="1">
      <alignment horizontal="center" vertical="center" textRotation="90" wrapText="1"/>
    </xf>
    <xf numFmtId="0" fontId="40" fillId="0" borderId="10" xfId="0" applyFont="1" applyFill="1" applyBorder="1" applyAlignment="1">
      <alignment horizontal="center" vertical="center" wrapText="1"/>
    </xf>
    <xf numFmtId="164" fontId="40" fillId="0" borderId="10" xfId="0" applyNumberFormat="1" applyFont="1" applyFill="1" applyBorder="1" applyAlignment="1">
      <alignment horizontal="center" vertical="center" textRotation="90" wrapText="1"/>
    </xf>
    <xf numFmtId="49" fontId="40" fillId="0" borderId="10" xfId="0" applyNumberFormat="1" applyFont="1" applyFill="1" applyBorder="1" applyAlignment="1">
      <alignment horizontal="center" vertical="center" textRotation="90" wrapText="1"/>
    </xf>
    <xf numFmtId="4" fontId="40" fillId="0" borderId="10" xfId="0" applyNumberFormat="1" applyFont="1" applyFill="1" applyBorder="1" applyAlignment="1">
      <alignment horizontal="center" vertical="center" textRotation="90" wrapText="1"/>
    </xf>
    <xf numFmtId="164" fontId="40" fillId="0" borderId="10" xfId="0" applyNumberFormat="1" applyFont="1" applyFill="1" applyBorder="1" applyAlignment="1">
      <alignment horizontal="center" vertical="center" wrapText="1"/>
    </xf>
    <xf numFmtId="4" fontId="41" fillId="0" borderId="0" xfId="0" applyNumberFormat="1" applyFont="1" applyFill="1" applyBorder="1" applyAlignment="1">
      <alignment horizontal="right" vertical="top" wrapText="1"/>
    </xf>
    <xf numFmtId="4" fontId="41" fillId="0" borderId="0" xfId="0" applyNumberFormat="1" applyFont="1" applyFill="1" applyBorder="1" applyAlignment="1">
      <alignment horizontal="left" vertical="top" wrapText="1"/>
    </xf>
    <xf numFmtId="0" fontId="40" fillId="0" borderId="0" xfId="0" applyFont="1" applyFill="1" applyBorder="1" applyAlignment="1">
      <alignment horizontal="center" vertical="center" wrapText="1"/>
    </xf>
    <xf numFmtId="4" fontId="40" fillId="0" borderId="10" xfId="0" applyNumberFormat="1" applyFont="1" applyFill="1" applyBorder="1" applyAlignment="1">
      <alignment horizontal="center" vertical="center" wrapText="1"/>
    </xf>
    <xf numFmtId="0" fontId="40" fillId="0" borderId="10" xfId="0" applyNumberFormat="1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justify" wrapText="1"/>
    </xf>
    <xf numFmtId="0" fontId="3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wrapText="1" shrinkToFit="1"/>
    </xf>
    <xf numFmtId="0" fontId="45" fillId="0" borderId="14" xfId="0" applyFont="1" applyFill="1" applyBorder="1" applyAlignment="1">
      <alignment horizontal="center" vertical="center" wrapText="1" shrinkToFit="1"/>
    </xf>
    <xf numFmtId="4" fontId="35" fillId="0" borderId="0" xfId="0" applyNumberFormat="1" applyFont="1" applyFill="1" applyBorder="1" applyAlignment="1">
      <alignment horizontal="right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164" fontId="3" fillId="0" borderId="16" xfId="0" applyNumberFormat="1" applyFont="1" applyFill="1" applyBorder="1" applyAlignment="1">
      <alignment horizontal="center" vertical="center" wrapText="1"/>
    </xf>
    <xf numFmtId="4" fontId="35" fillId="0" borderId="0" xfId="0" applyNumberFormat="1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5" xfId="0" applyFont="1" applyFill="1" applyBorder="1">
      <alignment horizontal="left" vertical="center" wrapText="1"/>
    </xf>
    <xf numFmtId="0" fontId="3" fillId="0" borderId="16" xfId="0" applyFont="1" applyFill="1" applyBorder="1">
      <alignment horizontal="left" vertical="center" wrapText="1"/>
    </xf>
    <xf numFmtId="0" fontId="43" fillId="0" borderId="10" xfId="0" applyFont="1" applyFill="1" applyBorder="1" applyAlignment="1">
      <alignment horizontal="left" vertical="center" wrapText="1"/>
    </xf>
    <xf numFmtId="164" fontId="3" fillId="0" borderId="10" xfId="0" applyNumberFormat="1" applyFont="1" applyFill="1" applyBorder="1" applyAlignment="1">
      <alignment horizontal="center" vertical="center" textRotation="90" wrapText="1"/>
    </xf>
    <xf numFmtId="49" fontId="3" fillId="0" borderId="10" xfId="0" applyNumberFormat="1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4" fontId="3" fillId="0" borderId="10" xfId="0" applyNumberFormat="1" applyFont="1" applyFill="1" applyBorder="1" applyAlignment="1">
      <alignment horizontal="center" vertical="center" textRotation="90" wrapText="1"/>
    </xf>
    <xf numFmtId="0" fontId="3" fillId="0" borderId="10" xfId="0" applyNumberFormat="1" applyFont="1" applyFill="1" applyBorder="1" applyAlignment="1">
      <alignment horizontal="center" vertical="center" textRotation="90" wrapText="1"/>
    </xf>
    <xf numFmtId="0" fontId="35" fillId="0" borderId="0" xfId="0" applyFont="1" applyFill="1" applyAlignment="1">
      <alignment horizontal="left" vertical="top" wrapText="1"/>
    </xf>
    <xf numFmtId="4" fontId="35" fillId="0" borderId="0" xfId="0" applyNumberFormat="1" applyFont="1" applyFill="1" applyBorder="1" applyAlignment="1">
      <alignment horizontal="right" vertical="top" wrapText="1"/>
    </xf>
    <xf numFmtId="0" fontId="42" fillId="0" borderId="0" xfId="0" applyFont="1" applyFill="1" applyAlignment="1">
      <alignment horizontal="center" vertical="center" wrapText="1"/>
    </xf>
    <xf numFmtId="0" fontId="47" fillId="0" borderId="0" xfId="0" applyFont="1" applyFill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4" fontId="3" fillId="0" borderId="16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textRotation="90" wrapText="1"/>
    </xf>
    <xf numFmtId="4" fontId="3" fillId="0" borderId="16" xfId="0" applyNumberFormat="1" applyFont="1" applyFill="1" applyBorder="1" applyAlignment="1">
      <alignment horizontal="center" vertical="center" textRotation="90" wrapText="1"/>
    </xf>
    <xf numFmtId="0" fontId="25" fillId="0" borderId="18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right" vertical="center" wrapText="1"/>
    </xf>
    <xf numFmtId="4" fontId="3" fillId="0" borderId="20" xfId="0" applyNumberFormat="1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4" fontId="3" fillId="0" borderId="20" xfId="0" applyNumberFormat="1" applyFont="1" applyFill="1" applyBorder="1" applyAlignment="1">
      <alignment horizontal="center" vertical="center" textRotation="90" wrapText="1"/>
    </xf>
    <xf numFmtId="4" fontId="3" fillId="0" borderId="22" xfId="0" applyNumberFormat="1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20" xfId="0" applyFont="1" applyFill="1" applyBorder="1" applyAlignment="1">
      <alignment horizontal="center" vertical="center" wrapText="1"/>
    </xf>
    <xf numFmtId="0" fontId="0" fillId="0" borderId="22" xfId="0" applyFill="1" applyBorder="1">
      <alignment horizontal="left" vertical="center" wrapText="1"/>
    </xf>
    <xf numFmtId="0" fontId="0" fillId="0" borderId="18" xfId="0" applyFill="1" applyBorder="1">
      <alignment horizontal="left" vertical="center" wrapText="1"/>
    </xf>
    <xf numFmtId="0" fontId="0" fillId="0" borderId="19" xfId="0" applyFill="1" applyBorder="1">
      <alignment horizontal="left" vertical="center" wrapText="1"/>
    </xf>
    <xf numFmtId="0" fontId="24" fillId="0" borderId="20" xfId="2166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wrapText="1"/>
    </xf>
    <xf numFmtId="164" fontId="3" fillId="48" borderId="12" xfId="0" applyNumberFormat="1" applyFont="1" applyFill="1" applyBorder="1" applyAlignment="1">
      <alignment horizontal="center" vertical="center" wrapText="1"/>
    </xf>
    <xf numFmtId="164" fontId="3" fillId="48" borderId="15" xfId="0" applyNumberFormat="1" applyFont="1" applyFill="1" applyBorder="1" applyAlignment="1">
      <alignment horizontal="center" vertical="center" wrapText="1"/>
    </xf>
    <xf numFmtId="164" fontId="3" fillId="48" borderId="16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 wrapText="1"/>
    </xf>
    <xf numFmtId="0" fontId="43" fillId="0" borderId="13" xfId="0" applyFont="1" applyFill="1" applyBorder="1" applyAlignment="1">
      <alignment horizontal="center" vertical="center" wrapText="1"/>
    </xf>
    <xf numFmtId="0" fontId="43" fillId="0" borderId="23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90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textRotation="90" wrapText="1"/>
    </xf>
    <xf numFmtId="164" fontId="3" fillId="0" borderId="15" xfId="0" applyNumberFormat="1" applyFont="1" applyFill="1" applyBorder="1" applyAlignment="1">
      <alignment horizontal="center" vertical="center" textRotation="90" wrapText="1"/>
    </xf>
    <xf numFmtId="164" fontId="3" fillId="0" borderId="16" xfId="0" applyNumberFormat="1" applyFont="1" applyFill="1" applyBorder="1" applyAlignment="1">
      <alignment horizontal="center" vertical="center" textRotation="90" wrapText="1"/>
    </xf>
    <xf numFmtId="0" fontId="0" fillId="0" borderId="16" xfId="0" applyFill="1" applyBorder="1">
      <alignment horizontal="left" vertical="center" wrapText="1"/>
    </xf>
    <xf numFmtId="0" fontId="0" fillId="0" borderId="0" xfId="0" applyAlignment="1">
      <alignment horizontal="right" vertical="center" wrapText="1"/>
    </xf>
    <xf numFmtId="0" fontId="46" fillId="0" borderId="0" xfId="0" applyFont="1" applyFill="1" applyAlignment="1">
      <alignment horizontal="center" vertical="center" wrapText="1"/>
    </xf>
    <xf numFmtId="0" fontId="42" fillId="0" borderId="0" xfId="0" applyFont="1" applyFill="1" applyAlignment="1">
      <alignment wrapText="1" shrinkToFit="1"/>
    </xf>
    <xf numFmtId="0" fontId="3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437">
    <cellStyle name="20% — акцент1" xfId="1"/>
    <cellStyle name="20% - Акцент1 10" xfId="2"/>
    <cellStyle name="20% - Акцент1 11" xfId="3"/>
    <cellStyle name="20% - Акцент1 12" xfId="4"/>
    <cellStyle name="20% - Акцент1 13" xfId="5"/>
    <cellStyle name="20% - Акцент1 14" xfId="6"/>
    <cellStyle name="20% - Акцент1 15" xfId="7"/>
    <cellStyle name="20% - Акцент1 16" xfId="8"/>
    <cellStyle name="20% - Акцент1 17" xfId="9"/>
    <cellStyle name="20% - Акцент1 18" xfId="10"/>
    <cellStyle name="20% - Акцент1 19" xfId="11"/>
    <cellStyle name="20% - Акцент1 2" xfId="12"/>
    <cellStyle name="20% — акцент1 2" xfId="13"/>
    <cellStyle name="20% - Акцент1 2_Приложение 1" xfId="14"/>
    <cellStyle name="20% — акцент1 2_Приложение 1" xfId="15"/>
    <cellStyle name="20% - Акцент1 2_Приложение 1_1" xfId="16"/>
    <cellStyle name="20% — акцент1 2_Приложение 2" xfId="17"/>
    <cellStyle name="20% - Акцент1 2_Приложение 2_1" xfId="18"/>
    <cellStyle name="20% — акцент1 2_Стоимость" xfId="19"/>
    <cellStyle name="20% - Акцент1 2_Стоимость_1" xfId="20"/>
    <cellStyle name="20% — акцент1 2_Стоимость_1" xfId="21"/>
    <cellStyle name="20% - Акцент1 2_Стоимость_Стоимость" xfId="22"/>
    <cellStyle name="20% — акцент1 2_Стоимость_Стоимость" xfId="23"/>
    <cellStyle name="20% - Акцент1 20" xfId="24"/>
    <cellStyle name="20% - Акцент1 21" xfId="25"/>
    <cellStyle name="20% - Акцент1 22" xfId="26"/>
    <cellStyle name="20% - Акцент1 23" xfId="27"/>
    <cellStyle name="20% - Акцент1 24" xfId="28"/>
    <cellStyle name="20% - Акцент1 25" xfId="29"/>
    <cellStyle name="20% - Акцент1 26" xfId="30"/>
    <cellStyle name="20% - Акцент1 27" xfId="31"/>
    <cellStyle name="20% - Акцент1 28" xfId="32"/>
    <cellStyle name="20% - Акцент1 29" xfId="33"/>
    <cellStyle name="20% - Акцент1 3" xfId="34"/>
    <cellStyle name="20% — акцент1 3" xfId="35"/>
    <cellStyle name="20% - Акцент1 3_Приложение 1" xfId="36"/>
    <cellStyle name="20% — акцент1 3_Приложение 1" xfId="37"/>
    <cellStyle name="20% - Акцент1 3_Приложение 1_1" xfId="38"/>
    <cellStyle name="20% — акцент1 3_Приложение 2" xfId="39"/>
    <cellStyle name="20% - Акцент1 3_Приложение 2_1" xfId="40"/>
    <cellStyle name="20% — акцент1 3_Стоимость" xfId="41"/>
    <cellStyle name="20% - Акцент1 3_Стоимость_1" xfId="42"/>
    <cellStyle name="20% — акцент1 3_Стоимость_1" xfId="43"/>
    <cellStyle name="20% - Акцент1 3_Стоимость_Стоимость" xfId="44"/>
    <cellStyle name="20% — акцент1 3_Стоимость_Стоимость" xfId="45"/>
    <cellStyle name="20% - Акцент1 30" xfId="46"/>
    <cellStyle name="20% - Акцент1 31" xfId="47"/>
    <cellStyle name="20% - Акцент1 32" xfId="48"/>
    <cellStyle name="20% - Акцент1 33" xfId="49"/>
    <cellStyle name="20% - Акцент1 34" xfId="50"/>
    <cellStyle name="20% - Акцент1 35" xfId="51"/>
    <cellStyle name="20% - Акцент1 36" xfId="52"/>
    <cellStyle name="20% - Акцент1 37" xfId="53"/>
    <cellStyle name="20% - Акцент1 38" xfId="54"/>
    <cellStyle name="20% - Акцент1 39" xfId="55"/>
    <cellStyle name="20% - Акцент1 4" xfId="56"/>
    <cellStyle name="20% — акцент1 4" xfId="57"/>
    <cellStyle name="20% - Акцент1 4_Приложение 1" xfId="58"/>
    <cellStyle name="20% — акцент1 4_Приложение 1" xfId="59"/>
    <cellStyle name="20% - Акцент1 4_Приложение 1_1" xfId="60"/>
    <cellStyle name="20% — акцент1 4_Приложение 2" xfId="61"/>
    <cellStyle name="20% - Акцент1 4_Приложение 2_1" xfId="62"/>
    <cellStyle name="20% — акцент1 4_Стоимость" xfId="63"/>
    <cellStyle name="20% - Акцент1 4_Стоимость_1" xfId="64"/>
    <cellStyle name="20% — акцент1 4_Стоимость_1" xfId="65"/>
    <cellStyle name="20% - Акцент1 4_Стоимость_Стоимость" xfId="66"/>
    <cellStyle name="20% — акцент1 4_Стоимость_Стоимость" xfId="67"/>
    <cellStyle name="20% - Акцент1 40" xfId="68"/>
    <cellStyle name="20% - Акцент1 41" xfId="69"/>
    <cellStyle name="20% - Акцент1 42" xfId="70"/>
    <cellStyle name="20% - Акцент1 43" xfId="71"/>
    <cellStyle name="20% - Акцент1 44" xfId="72"/>
    <cellStyle name="20% - Акцент1 45" xfId="73"/>
    <cellStyle name="20% - Акцент1 5" xfId="74"/>
    <cellStyle name="20% - Акцент1 6" xfId="75"/>
    <cellStyle name="20% - Акцент1 7" xfId="76"/>
    <cellStyle name="20% - Акцент1 8" xfId="77"/>
    <cellStyle name="20% - Акцент1 9" xfId="78"/>
    <cellStyle name="20% — акцент1_Стоимость" xfId="79"/>
    <cellStyle name="20% — акцент2" xfId="80"/>
    <cellStyle name="20% - Акцент2 10" xfId="81"/>
    <cellStyle name="20% - Акцент2 11" xfId="82"/>
    <cellStyle name="20% - Акцент2 12" xfId="83"/>
    <cellStyle name="20% - Акцент2 13" xfId="84"/>
    <cellStyle name="20% - Акцент2 14" xfId="85"/>
    <cellStyle name="20% - Акцент2 15" xfId="86"/>
    <cellStyle name="20% - Акцент2 16" xfId="87"/>
    <cellStyle name="20% - Акцент2 17" xfId="88"/>
    <cellStyle name="20% - Акцент2 18" xfId="89"/>
    <cellStyle name="20% - Акцент2 19" xfId="90"/>
    <cellStyle name="20% - Акцент2 2" xfId="91"/>
    <cellStyle name="20% — акцент2 2" xfId="92"/>
    <cellStyle name="20% - Акцент2 2_Приложение 1" xfId="93"/>
    <cellStyle name="20% — акцент2 2_Приложение 1" xfId="94"/>
    <cellStyle name="20% - Акцент2 2_Приложение 1_1" xfId="95"/>
    <cellStyle name="20% — акцент2 2_Приложение 2" xfId="96"/>
    <cellStyle name="20% - Акцент2 2_Приложение 2_1" xfId="97"/>
    <cellStyle name="20% — акцент2 2_Стоимость" xfId="98"/>
    <cellStyle name="20% - Акцент2 2_Стоимость_1" xfId="99"/>
    <cellStyle name="20% — акцент2 2_Стоимость_1" xfId="100"/>
    <cellStyle name="20% - Акцент2 2_Стоимость_Стоимость" xfId="101"/>
    <cellStyle name="20% — акцент2 2_Стоимость_Стоимость" xfId="102"/>
    <cellStyle name="20% - Акцент2 20" xfId="103"/>
    <cellStyle name="20% - Акцент2 21" xfId="104"/>
    <cellStyle name="20% - Акцент2 22" xfId="105"/>
    <cellStyle name="20% - Акцент2 23" xfId="106"/>
    <cellStyle name="20% - Акцент2 24" xfId="107"/>
    <cellStyle name="20% - Акцент2 25" xfId="108"/>
    <cellStyle name="20% - Акцент2 26" xfId="109"/>
    <cellStyle name="20% - Акцент2 27" xfId="110"/>
    <cellStyle name="20% - Акцент2 28" xfId="111"/>
    <cellStyle name="20% - Акцент2 29" xfId="112"/>
    <cellStyle name="20% - Акцент2 3" xfId="113"/>
    <cellStyle name="20% — акцент2 3" xfId="114"/>
    <cellStyle name="20% - Акцент2 3_Приложение 1" xfId="115"/>
    <cellStyle name="20% — акцент2 3_Приложение 1" xfId="116"/>
    <cellStyle name="20% - Акцент2 3_Приложение 1_1" xfId="117"/>
    <cellStyle name="20% — акцент2 3_Приложение 2" xfId="118"/>
    <cellStyle name="20% - Акцент2 3_Приложение 2_1" xfId="119"/>
    <cellStyle name="20% — акцент2 3_Стоимость" xfId="120"/>
    <cellStyle name="20% - Акцент2 3_Стоимость_1" xfId="121"/>
    <cellStyle name="20% — акцент2 3_Стоимость_1" xfId="122"/>
    <cellStyle name="20% - Акцент2 3_Стоимость_Стоимость" xfId="123"/>
    <cellStyle name="20% — акцент2 3_Стоимость_Стоимость" xfId="124"/>
    <cellStyle name="20% - Акцент2 30" xfId="125"/>
    <cellStyle name="20% - Акцент2 31" xfId="126"/>
    <cellStyle name="20% - Акцент2 32" xfId="127"/>
    <cellStyle name="20% - Акцент2 33" xfId="128"/>
    <cellStyle name="20% - Акцент2 34" xfId="129"/>
    <cellStyle name="20% - Акцент2 35" xfId="130"/>
    <cellStyle name="20% - Акцент2 36" xfId="131"/>
    <cellStyle name="20% - Акцент2 37" xfId="132"/>
    <cellStyle name="20% - Акцент2 38" xfId="133"/>
    <cellStyle name="20% - Акцент2 39" xfId="134"/>
    <cellStyle name="20% - Акцент2 4" xfId="135"/>
    <cellStyle name="20% — акцент2 4" xfId="136"/>
    <cellStyle name="20% - Акцент2 4_Приложение 1" xfId="137"/>
    <cellStyle name="20% — акцент2 4_Приложение 1" xfId="138"/>
    <cellStyle name="20% - Акцент2 4_Приложение 1_1" xfId="139"/>
    <cellStyle name="20% — акцент2 4_Приложение 2" xfId="140"/>
    <cellStyle name="20% - Акцент2 4_Приложение 2_1" xfId="141"/>
    <cellStyle name="20% — акцент2 4_Стоимость" xfId="142"/>
    <cellStyle name="20% - Акцент2 4_Стоимость_1" xfId="143"/>
    <cellStyle name="20% — акцент2 4_Стоимость_1" xfId="144"/>
    <cellStyle name="20% - Акцент2 4_Стоимость_Стоимость" xfId="145"/>
    <cellStyle name="20% — акцент2 4_Стоимость_Стоимость" xfId="146"/>
    <cellStyle name="20% - Акцент2 40" xfId="147"/>
    <cellStyle name="20% - Акцент2 41" xfId="148"/>
    <cellStyle name="20% - Акцент2 42" xfId="149"/>
    <cellStyle name="20% - Акцент2 43" xfId="150"/>
    <cellStyle name="20% - Акцент2 44" xfId="151"/>
    <cellStyle name="20% - Акцент2 45" xfId="152"/>
    <cellStyle name="20% - Акцент2 5" xfId="153"/>
    <cellStyle name="20% - Акцент2 6" xfId="154"/>
    <cellStyle name="20% - Акцент2 7" xfId="155"/>
    <cellStyle name="20% - Акцент2 8" xfId="156"/>
    <cellStyle name="20% - Акцент2 9" xfId="157"/>
    <cellStyle name="20% — акцент2_Стоимость" xfId="158"/>
    <cellStyle name="20% — акцент3" xfId="159"/>
    <cellStyle name="20% - Акцент3 10" xfId="160"/>
    <cellStyle name="20% - Акцент3 11" xfId="161"/>
    <cellStyle name="20% - Акцент3 12" xfId="162"/>
    <cellStyle name="20% - Акцент3 13" xfId="163"/>
    <cellStyle name="20% - Акцент3 14" xfId="164"/>
    <cellStyle name="20% - Акцент3 15" xfId="165"/>
    <cellStyle name="20% - Акцент3 16" xfId="166"/>
    <cellStyle name="20% - Акцент3 17" xfId="167"/>
    <cellStyle name="20% - Акцент3 18" xfId="168"/>
    <cellStyle name="20% - Акцент3 19" xfId="169"/>
    <cellStyle name="20% - Акцент3 2" xfId="170"/>
    <cellStyle name="20% — акцент3 2" xfId="171"/>
    <cellStyle name="20% - Акцент3 2_Приложение 1" xfId="172"/>
    <cellStyle name="20% — акцент3 2_Приложение 1" xfId="173"/>
    <cellStyle name="20% - Акцент3 2_Приложение 1_1" xfId="174"/>
    <cellStyle name="20% — акцент3 2_Приложение 2" xfId="175"/>
    <cellStyle name="20% - Акцент3 2_Приложение 2_1" xfId="176"/>
    <cellStyle name="20% — акцент3 2_Стоимость" xfId="177"/>
    <cellStyle name="20% - Акцент3 2_Стоимость_1" xfId="178"/>
    <cellStyle name="20% — акцент3 2_Стоимость_1" xfId="179"/>
    <cellStyle name="20% - Акцент3 2_Стоимость_Стоимость" xfId="180"/>
    <cellStyle name="20% — акцент3 2_Стоимость_Стоимость" xfId="181"/>
    <cellStyle name="20% - Акцент3 20" xfId="182"/>
    <cellStyle name="20% - Акцент3 21" xfId="183"/>
    <cellStyle name="20% - Акцент3 22" xfId="184"/>
    <cellStyle name="20% - Акцент3 23" xfId="185"/>
    <cellStyle name="20% - Акцент3 24" xfId="186"/>
    <cellStyle name="20% - Акцент3 25" xfId="187"/>
    <cellStyle name="20% - Акцент3 26" xfId="188"/>
    <cellStyle name="20% - Акцент3 27" xfId="189"/>
    <cellStyle name="20% - Акцент3 28" xfId="190"/>
    <cellStyle name="20% - Акцент3 29" xfId="191"/>
    <cellStyle name="20% - Акцент3 3" xfId="192"/>
    <cellStyle name="20% — акцент3 3" xfId="193"/>
    <cellStyle name="20% - Акцент3 3_Приложение 1" xfId="194"/>
    <cellStyle name="20% — акцент3 3_Приложение 1" xfId="195"/>
    <cellStyle name="20% - Акцент3 3_Приложение 1_1" xfId="196"/>
    <cellStyle name="20% — акцент3 3_Приложение 2" xfId="197"/>
    <cellStyle name="20% - Акцент3 3_Приложение 2_1" xfId="198"/>
    <cellStyle name="20% — акцент3 3_Стоимость" xfId="199"/>
    <cellStyle name="20% - Акцент3 3_Стоимость_1" xfId="200"/>
    <cellStyle name="20% — акцент3 3_Стоимость_1" xfId="201"/>
    <cellStyle name="20% - Акцент3 3_Стоимость_Стоимость" xfId="202"/>
    <cellStyle name="20% — акцент3 3_Стоимость_Стоимость" xfId="203"/>
    <cellStyle name="20% - Акцент3 30" xfId="204"/>
    <cellStyle name="20% - Акцент3 31" xfId="205"/>
    <cellStyle name="20% - Акцент3 32" xfId="206"/>
    <cellStyle name="20% - Акцент3 33" xfId="207"/>
    <cellStyle name="20% - Акцент3 34" xfId="208"/>
    <cellStyle name="20% - Акцент3 35" xfId="209"/>
    <cellStyle name="20% - Акцент3 36" xfId="210"/>
    <cellStyle name="20% - Акцент3 37" xfId="211"/>
    <cellStyle name="20% - Акцент3 38" xfId="212"/>
    <cellStyle name="20% - Акцент3 39" xfId="213"/>
    <cellStyle name="20% - Акцент3 4" xfId="214"/>
    <cellStyle name="20% — акцент3 4" xfId="215"/>
    <cellStyle name="20% - Акцент3 4_Приложение 1" xfId="216"/>
    <cellStyle name="20% — акцент3 4_Приложение 1" xfId="217"/>
    <cellStyle name="20% - Акцент3 4_Приложение 1_1" xfId="218"/>
    <cellStyle name="20% — акцент3 4_Приложение 2" xfId="219"/>
    <cellStyle name="20% - Акцент3 4_Приложение 2_1" xfId="220"/>
    <cellStyle name="20% — акцент3 4_Стоимость" xfId="221"/>
    <cellStyle name="20% - Акцент3 4_Стоимость_1" xfId="222"/>
    <cellStyle name="20% — акцент3 4_Стоимость_1" xfId="223"/>
    <cellStyle name="20% - Акцент3 4_Стоимость_Стоимость" xfId="224"/>
    <cellStyle name="20% — акцент3 4_Стоимость_Стоимость" xfId="225"/>
    <cellStyle name="20% - Акцент3 40" xfId="226"/>
    <cellStyle name="20% - Акцент3 41" xfId="227"/>
    <cellStyle name="20% - Акцент3 42" xfId="228"/>
    <cellStyle name="20% - Акцент3 43" xfId="229"/>
    <cellStyle name="20% - Акцент3 44" xfId="230"/>
    <cellStyle name="20% - Акцент3 45" xfId="231"/>
    <cellStyle name="20% - Акцент3 5" xfId="232"/>
    <cellStyle name="20% - Акцент3 6" xfId="233"/>
    <cellStyle name="20% - Акцент3 7" xfId="234"/>
    <cellStyle name="20% - Акцент3 8" xfId="235"/>
    <cellStyle name="20% - Акцент3 9" xfId="236"/>
    <cellStyle name="20% — акцент3_Стоимость" xfId="237"/>
    <cellStyle name="20% — акцент4" xfId="238"/>
    <cellStyle name="20% - Акцент4 10" xfId="239"/>
    <cellStyle name="20% - Акцент4 11" xfId="240"/>
    <cellStyle name="20% - Акцент4 12" xfId="241"/>
    <cellStyle name="20% - Акцент4 13" xfId="242"/>
    <cellStyle name="20% - Акцент4 14" xfId="243"/>
    <cellStyle name="20% - Акцент4 15" xfId="244"/>
    <cellStyle name="20% - Акцент4 16" xfId="245"/>
    <cellStyle name="20% - Акцент4 17" xfId="246"/>
    <cellStyle name="20% - Акцент4 18" xfId="247"/>
    <cellStyle name="20% - Акцент4 19" xfId="248"/>
    <cellStyle name="20% - Акцент4 2" xfId="249"/>
    <cellStyle name="20% — акцент4 2" xfId="250"/>
    <cellStyle name="20% - Акцент4 2_Приложение 1" xfId="251"/>
    <cellStyle name="20% — акцент4 2_Приложение 1" xfId="252"/>
    <cellStyle name="20% - Акцент4 2_Приложение 1_1" xfId="253"/>
    <cellStyle name="20% — акцент4 2_Приложение 2" xfId="254"/>
    <cellStyle name="20% - Акцент4 2_Приложение 2_1" xfId="255"/>
    <cellStyle name="20% — акцент4 2_Стоимость" xfId="256"/>
    <cellStyle name="20% - Акцент4 2_Стоимость_1" xfId="257"/>
    <cellStyle name="20% — акцент4 2_Стоимость_1" xfId="258"/>
    <cellStyle name="20% - Акцент4 2_Стоимость_Стоимость" xfId="259"/>
    <cellStyle name="20% — акцент4 2_Стоимость_Стоимость" xfId="260"/>
    <cellStyle name="20% - Акцент4 20" xfId="261"/>
    <cellStyle name="20% - Акцент4 21" xfId="262"/>
    <cellStyle name="20% - Акцент4 22" xfId="263"/>
    <cellStyle name="20% - Акцент4 23" xfId="264"/>
    <cellStyle name="20% - Акцент4 24" xfId="265"/>
    <cellStyle name="20% - Акцент4 25" xfId="266"/>
    <cellStyle name="20% - Акцент4 26" xfId="267"/>
    <cellStyle name="20% - Акцент4 27" xfId="268"/>
    <cellStyle name="20% - Акцент4 28" xfId="269"/>
    <cellStyle name="20% - Акцент4 29" xfId="270"/>
    <cellStyle name="20% - Акцент4 3" xfId="271"/>
    <cellStyle name="20% — акцент4 3" xfId="272"/>
    <cellStyle name="20% - Акцент4 3_Приложение 1" xfId="273"/>
    <cellStyle name="20% — акцент4 3_Приложение 1" xfId="274"/>
    <cellStyle name="20% - Акцент4 3_Приложение 1_1" xfId="275"/>
    <cellStyle name="20% — акцент4 3_Приложение 2" xfId="276"/>
    <cellStyle name="20% - Акцент4 3_Приложение 2_1" xfId="277"/>
    <cellStyle name="20% — акцент4 3_Стоимость" xfId="278"/>
    <cellStyle name="20% - Акцент4 3_Стоимость_1" xfId="279"/>
    <cellStyle name="20% — акцент4 3_Стоимость_1" xfId="280"/>
    <cellStyle name="20% - Акцент4 3_Стоимость_Стоимость" xfId="281"/>
    <cellStyle name="20% — акцент4 3_Стоимость_Стоимость" xfId="282"/>
    <cellStyle name="20% - Акцент4 30" xfId="283"/>
    <cellStyle name="20% - Акцент4 31" xfId="284"/>
    <cellStyle name="20% - Акцент4 32" xfId="285"/>
    <cellStyle name="20% - Акцент4 33" xfId="286"/>
    <cellStyle name="20% - Акцент4 34" xfId="287"/>
    <cellStyle name="20% - Акцент4 35" xfId="288"/>
    <cellStyle name="20% - Акцент4 36" xfId="289"/>
    <cellStyle name="20% - Акцент4 37" xfId="290"/>
    <cellStyle name="20% - Акцент4 38" xfId="291"/>
    <cellStyle name="20% - Акцент4 39" xfId="292"/>
    <cellStyle name="20% - Акцент4 4" xfId="293"/>
    <cellStyle name="20% — акцент4 4" xfId="294"/>
    <cellStyle name="20% - Акцент4 4_Приложение 1" xfId="295"/>
    <cellStyle name="20% — акцент4 4_Приложение 1" xfId="296"/>
    <cellStyle name="20% - Акцент4 4_Приложение 1_1" xfId="297"/>
    <cellStyle name="20% — акцент4 4_Приложение 2" xfId="298"/>
    <cellStyle name="20% - Акцент4 4_Приложение 2_1" xfId="299"/>
    <cellStyle name="20% — акцент4 4_Стоимость" xfId="300"/>
    <cellStyle name="20% - Акцент4 4_Стоимость_1" xfId="301"/>
    <cellStyle name="20% — акцент4 4_Стоимость_1" xfId="302"/>
    <cellStyle name="20% - Акцент4 4_Стоимость_Стоимость" xfId="303"/>
    <cellStyle name="20% — акцент4 4_Стоимость_Стоимость" xfId="304"/>
    <cellStyle name="20% - Акцент4 40" xfId="305"/>
    <cellStyle name="20% - Акцент4 41" xfId="306"/>
    <cellStyle name="20% - Акцент4 42" xfId="307"/>
    <cellStyle name="20% - Акцент4 43" xfId="308"/>
    <cellStyle name="20% - Акцент4 44" xfId="309"/>
    <cellStyle name="20% - Акцент4 45" xfId="310"/>
    <cellStyle name="20% - Акцент4 5" xfId="311"/>
    <cellStyle name="20% - Акцент4 6" xfId="312"/>
    <cellStyle name="20% - Акцент4 7" xfId="313"/>
    <cellStyle name="20% - Акцент4 8" xfId="314"/>
    <cellStyle name="20% - Акцент4 9" xfId="315"/>
    <cellStyle name="20% — акцент4_Стоимость" xfId="316"/>
    <cellStyle name="20% — акцент5" xfId="317"/>
    <cellStyle name="20% - Акцент5 10" xfId="318"/>
    <cellStyle name="20% - Акцент5 11" xfId="319"/>
    <cellStyle name="20% - Акцент5 12" xfId="320"/>
    <cellStyle name="20% - Акцент5 13" xfId="321"/>
    <cellStyle name="20% - Акцент5 14" xfId="322"/>
    <cellStyle name="20% - Акцент5 15" xfId="323"/>
    <cellStyle name="20% - Акцент5 16" xfId="324"/>
    <cellStyle name="20% - Акцент5 17" xfId="325"/>
    <cellStyle name="20% - Акцент5 18" xfId="326"/>
    <cellStyle name="20% - Акцент5 19" xfId="327"/>
    <cellStyle name="20% - Акцент5 2" xfId="328"/>
    <cellStyle name="20% — акцент5 2" xfId="329"/>
    <cellStyle name="20% - Акцент5 2_Приложение 1" xfId="330"/>
    <cellStyle name="20% — акцент5 2_Приложение 1" xfId="331"/>
    <cellStyle name="20% - Акцент5 2_Приложение 1_1" xfId="332"/>
    <cellStyle name="20% — акцент5 2_Приложение 2" xfId="333"/>
    <cellStyle name="20% - Акцент5 2_Приложение 2_1" xfId="334"/>
    <cellStyle name="20% — акцент5 2_Стоимость" xfId="335"/>
    <cellStyle name="20% - Акцент5 2_Стоимость_1" xfId="336"/>
    <cellStyle name="20% — акцент5 2_Стоимость_1" xfId="337"/>
    <cellStyle name="20% - Акцент5 2_Стоимость_Стоимость" xfId="338"/>
    <cellStyle name="20% — акцент5 2_Стоимость_Стоимость" xfId="339"/>
    <cellStyle name="20% - Акцент5 20" xfId="340"/>
    <cellStyle name="20% - Акцент5 21" xfId="341"/>
    <cellStyle name="20% - Акцент5 22" xfId="342"/>
    <cellStyle name="20% - Акцент5 23" xfId="343"/>
    <cellStyle name="20% - Акцент5 24" xfId="344"/>
    <cellStyle name="20% - Акцент5 25" xfId="345"/>
    <cellStyle name="20% - Акцент5 26" xfId="346"/>
    <cellStyle name="20% - Акцент5 27" xfId="347"/>
    <cellStyle name="20% - Акцент5 28" xfId="348"/>
    <cellStyle name="20% - Акцент5 29" xfId="349"/>
    <cellStyle name="20% - Акцент5 3" xfId="350"/>
    <cellStyle name="20% — акцент5 3" xfId="351"/>
    <cellStyle name="20% - Акцент5 3_Приложение 1" xfId="352"/>
    <cellStyle name="20% — акцент5 3_Приложение 1" xfId="353"/>
    <cellStyle name="20% - Акцент5 3_Приложение 1_1" xfId="354"/>
    <cellStyle name="20% — акцент5 3_Приложение 2" xfId="355"/>
    <cellStyle name="20% - Акцент5 3_Приложение 2_1" xfId="356"/>
    <cellStyle name="20% — акцент5 3_Стоимость" xfId="357"/>
    <cellStyle name="20% - Акцент5 3_Стоимость_1" xfId="358"/>
    <cellStyle name="20% — акцент5 3_Стоимость_1" xfId="359"/>
    <cellStyle name="20% - Акцент5 3_Стоимость_Стоимость" xfId="360"/>
    <cellStyle name="20% — акцент5 3_Стоимость_Стоимость" xfId="361"/>
    <cellStyle name="20% - Акцент5 30" xfId="362"/>
    <cellStyle name="20% - Акцент5 31" xfId="363"/>
    <cellStyle name="20% - Акцент5 32" xfId="364"/>
    <cellStyle name="20% - Акцент5 33" xfId="365"/>
    <cellStyle name="20% - Акцент5 34" xfId="366"/>
    <cellStyle name="20% - Акцент5 35" xfId="367"/>
    <cellStyle name="20% - Акцент5 36" xfId="368"/>
    <cellStyle name="20% - Акцент5 37" xfId="369"/>
    <cellStyle name="20% - Акцент5 38" xfId="370"/>
    <cellStyle name="20% - Акцент5 39" xfId="371"/>
    <cellStyle name="20% - Акцент5 4" xfId="372"/>
    <cellStyle name="20% — акцент5 4" xfId="373"/>
    <cellStyle name="20% - Акцент5 4_Приложение 1" xfId="374"/>
    <cellStyle name="20% — акцент5 4_Приложение 1" xfId="375"/>
    <cellStyle name="20% - Акцент5 4_Приложение 1_1" xfId="376"/>
    <cellStyle name="20% — акцент5 4_Приложение 2" xfId="377"/>
    <cellStyle name="20% - Акцент5 4_Приложение 2_1" xfId="378"/>
    <cellStyle name="20% — акцент5 4_Стоимость" xfId="379"/>
    <cellStyle name="20% - Акцент5 4_Стоимость_1" xfId="380"/>
    <cellStyle name="20% — акцент5 4_Стоимость_1" xfId="381"/>
    <cellStyle name="20% - Акцент5 4_Стоимость_Стоимость" xfId="382"/>
    <cellStyle name="20% — акцент5 4_Стоимость_Стоимость" xfId="383"/>
    <cellStyle name="20% - Акцент5 40" xfId="384"/>
    <cellStyle name="20% - Акцент5 41" xfId="385"/>
    <cellStyle name="20% - Акцент5 42" xfId="386"/>
    <cellStyle name="20% - Акцент5 43" xfId="387"/>
    <cellStyle name="20% - Акцент5 44" xfId="388"/>
    <cellStyle name="20% - Акцент5 45" xfId="389"/>
    <cellStyle name="20% - Акцент5 5" xfId="390"/>
    <cellStyle name="20% - Акцент5 6" xfId="391"/>
    <cellStyle name="20% - Акцент5 7" xfId="392"/>
    <cellStyle name="20% - Акцент5 8" xfId="393"/>
    <cellStyle name="20% - Акцент5 9" xfId="394"/>
    <cellStyle name="20% — акцент5_Стоимость" xfId="395"/>
    <cellStyle name="20% — акцент6" xfId="396"/>
    <cellStyle name="20% - Акцент6 10" xfId="397"/>
    <cellStyle name="20% - Акцент6 11" xfId="398"/>
    <cellStyle name="20% - Акцент6 12" xfId="399"/>
    <cellStyle name="20% - Акцент6 13" xfId="400"/>
    <cellStyle name="20% - Акцент6 14" xfId="401"/>
    <cellStyle name="20% - Акцент6 15" xfId="402"/>
    <cellStyle name="20% - Акцент6 16" xfId="403"/>
    <cellStyle name="20% - Акцент6 17" xfId="404"/>
    <cellStyle name="20% - Акцент6 18" xfId="405"/>
    <cellStyle name="20% - Акцент6 19" xfId="406"/>
    <cellStyle name="20% - Акцент6 2" xfId="407"/>
    <cellStyle name="20% — акцент6 2" xfId="408"/>
    <cellStyle name="20% - Акцент6 2_Приложение 1" xfId="409"/>
    <cellStyle name="20% — акцент6 2_Приложение 1" xfId="410"/>
    <cellStyle name="20% - Акцент6 2_Приложение 1_1" xfId="411"/>
    <cellStyle name="20% — акцент6 2_Приложение 2" xfId="412"/>
    <cellStyle name="20% - Акцент6 2_Приложение 2_1" xfId="413"/>
    <cellStyle name="20% — акцент6 2_Стоимость" xfId="414"/>
    <cellStyle name="20% - Акцент6 2_Стоимость_1" xfId="415"/>
    <cellStyle name="20% — акцент6 2_Стоимость_1" xfId="416"/>
    <cellStyle name="20% - Акцент6 2_Стоимость_Стоимость" xfId="417"/>
    <cellStyle name="20% — акцент6 2_Стоимость_Стоимость" xfId="418"/>
    <cellStyle name="20% - Акцент6 20" xfId="419"/>
    <cellStyle name="20% - Акцент6 21" xfId="420"/>
    <cellStyle name="20% - Акцент6 22" xfId="421"/>
    <cellStyle name="20% - Акцент6 23" xfId="422"/>
    <cellStyle name="20% - Акцент6 24" xfId="423"/>
    <cellStyle name="20% - Акцент6 25" xfId="424"/>
    <cellStyle name="20% - Акцент6 26" xfId="425"/>
    <cellStyle name="20% - Акцент6 27" xfId="426"/>
    <cellStyle name="20% - Акцент6 28" xfId="427"/>
    <cellStyle name="20% - Акцент6 29" xfId="428"/>
    <cellStyle name="20% - Акцент6 3" xfId="429"/>
    <cellStyle name="20% — акцент6 3" xfId="430"/>
    <cellStyle name="20% - Акцент6 3_Приложение 1" xfId="431"/>
    <cellStyle name="20% — акцент6 3_Приложение 1" xfId="432"/>
    <cellStyle name="20% - Акцент6 3_Приложение 1_1" xfId="433"/>
    <cellStyle name="20% — акцент6 3_Приложение 2" xfId="434"/>
    <cellStyle name="20% - Акцент6 3_Приложение 2_1" xfId="435"/>
    <cellStyle name="20% — акцент6 3_Стоимость" xfId="436"/>
    <cellStyle name="20% - Акцент6 3_Стоимость_1" xfId="437"/>
    <cellStyle name="20% — акцент6 3_Стоимость_1" xfId="438"/>
    <cellStyle name="20% - Акцент6 3_Стоимость_Стоимость" xfId="439"/>
    <cellStyle name="20% — акцент6 3_Стоимость_Стоимость" xfId="440"/>
    <cellStyle name="20% - Акцент6 30" xfId="441"/>
    <cellStyle name="20% - Акцент6 31" xfId="442"/>
    <cellStyle name="20% - Акцент6 32" xfId="443"/>
    <cellStyle name="20% - Акцент6 33" xfId="444"/>
    <cellStyle name="20% - Акцент6 34" xfId="445"/>
    <cellStyle name="20% - Акцент6 35" xfId="446"/>
    <cellStyle name="20% - Акцент6 36" xfId="447"/>
    <cellStyle name="20% - Акцент6 37" xfId="448"/>
    <cellStyle name="20% - Акцент6 38" xfId="449"/>
    <cellStyle name="20% - Акцент6 39" xfId="450"/>
    <cellStyle name="20% - Акцент6 4" xfId="451"/>
    <cellStyle name="20% — акцент6 4" xfId="452"/>
    <cellStyle name="20% - Акцент6 4_Приложение 1" xfId="453"/>
    <cellStyle name="20% — акцент6 4_Приложение 1" xfId="454"/>
    <cellStyle name="20% - Акцент6 4_Приложение 1_1" xfId="455"/>
    <cellStyle name="20% — акцент6 4_Приложение 2" xfId="456"/>
    <cellStyle name="20% - Акцент6 4_Приложение 2_1" xfId="457"/>
    <cellStyle name="20% — акцент6 4_Стоимость" xfId="458"/>
    <cellStyle name="20% - Акцент6 4_Стоимость_1" xfId="459"/>
    <cellStyle name="20% — акцент6 4_Стоимость_1" xfId="460"/>
    <cellStyle name="20% - Акцент6 4_Стоимость_Стоимость" xfId="461"/>
    <cellStyle name="20% — акцент6 4_Стоимость_Стоимость" xfId="462"/>
    <cellStyle name="20% - Акцент6 40" xfId="463"/>
    <cellStyle name="20% - Акцент6 41" xfId="464"/>
    <cellStyle name="20% - Акцент6 42" xfId="465"/>
    <cellStyle name="20% - Акцент6 43" xfId="466"/>
    <cellStyle name="20% - Акцент6 44" xfId="467"/>
    <cellStyle name="20% - Акцент6 45" xfId="468"/>
    <cellStyle name="20% - Акцент6 5" xfId="469"/>
    <cellStyle name="20% - Акцент6 6" xfId="470"/>
    <cellStyle name="20% - Акцент6 7" xfId="471"/>
    <cellStyle name="20% - Акцент6 8" xfId="472"/>
    <cellStyle name="20% - Акцент6 9" xfId="473"/>
    <cellStyle name="20% — акцент6_Стоимость" xfId="474"/>
    <cellStyle name="40% — акцент1" xfId="475"/>
    <cellStyle name="40% - Акцент1 10" xfId="476"/>
    <cellStyle name="40% - Акцент1 11" xfId="477"/>
    <cellStyle name="40% - Акцент1 12" xfId="478"/>
    <cellStyle name="40% - Акцент1 13" xfId="479"/>
    <cellStyle name="40% - Акцент1 14" xfId="480"/>
    <cellStyle name="40% - Акцент1 15" xfId="481"/>
    <cellStyle name="40% - Акцент1 16" xfId="482"/>
    <cellStyle name="40% - Акцент1 17" xfId="483"/>
    <cellStyle name="40% - Акцент1 18" xfId="484"/>
    <cellStyle name="40% - Акцент1 19" xfId="485"/>
    <cellStyle name="40% - Акцент1 2" xfId="486"/>
    <cellStyle name="40% — акцент1 2" xfId="487"/>
    <cellStyle name="40% - Акцент1 2_Приложение 1" xfId="488"/>
    <cellStyle name="40% — акцент1 2_Приложение 1" xfId="489"/>
    <cellStyle name="40% - Акцент1 2_Приложение 1_1" xfId="490"/>
    <cellStyle name="40% — акцент1 2_Приложение 2" xfId="491"/>
    <cellStyle name="40% - Акцент1 2_Приложение 2_1" xfId="492"/>
    <cellStyle name="40% — акцент1 2_Стоимость" xfId="493"/>
    <cellStyle name="40% - Акцент1 2_Стоимость_1" xfId="494"/>
    <cellStyle name="40% — акцент1 2_Стоимость_1" xfId="495"/>
    <cellStyle name="40% - Акцент1 2_Стоимость_Стоимость" xfId="496"/>
    <cellStyle name="40% — акцент1 2_Стоимость_Стоимость" xfId="497"/>
    <cellStyle name="40% - Акцент1 20" xfId="498"/>
    <cellStyle name="40% - Акцент1 21" xfId="499"/>
    <cellStyle name="40% - Акцент1 22" xfId="500"/>
    <cellStyle name="40% - Акцент1 23" xfId="501"/>
    <cellStyle name="40% - Акцент1 24" xfId="502"/>
    <cellStyle name="40% - Акцент1 25" xfId="503"/>
    <cellStyle name="40% - Акцент1 26" xfId="504"/>
    <cellStyle name="40% - Акцент1 27" xfId="505"/>
    <cellStyle name="40% - Акцент1 28" xfId="506"/>
    <cellStyle name="40% - Акцент1 29" xfId="507"/>
    <cellStyle name="40% - Акцент1 3" xfId="508"/>
    <cellStyle name="40% — акцент1 3" xfId="509"/>
    <cellStyle name="40% - Акцент1 3_Приложение 1" xfId="510"/>
    <cellStyle name="40% — акцент1 3_Приложение 1" xfId="511"/>
    <cellStyle name="40% - Акцент1 3_Приложение 1_1" xfId="512"/>
    <cellStyle name="40% — акцент1 3_Приложение 2" xfId="513"/>
    <cellStyle name="40% - Акцент1 3_Приложение 2_1" xfId="514"/>
    <cellStyle name="40% — акцент1 3_Стоимость" xfId="515"/>
    <cellStyle name="40% - Акцент1 3_Стоимость_1" xfId="516"/>
    <cellStyle name="40% — акцент1 3_Стоимость_1" xfId="517"/>
    <cellStyle name="40% - Акцент1 3_Стоимость_Стоимость" xfId="518"/>
    <cellStyle name="40% — акцент1 3_Стоимость_Стоимость" xfId="519"/>
    <cellStyle name="40% - Акцент1 30" xfId="520"/>
    <cellStyle name="40% - Акцент1 31" xfId="521"/>
    <cellStyle name="40% - Акцент1 32" xfId="522"/>
    <cellStyle name="40% - Акцент1 33" xfId="523"/>
    <cellStyle name="40% - Акцент1 34" xfId="524"/>
    <cellStyle name="40% - Акцент1 35" xfId="525"/>
    <cellStyle name="40% - Акцент1 36" xfId="526"/>
    <cellStyle name="40% - Акцент1 37" xfId="527"/>
    <cellStyle name="40% - Акцент1 38" xfId="528"/>
    <cellStyle name="40% - Акцент1 39" xfId="529"/>
    <cellStyle name="40% - Акцент1 4" xfId="530"/>
    <cellStyle name="40% — акцент1 4" xfId="531"/>
    <cellStyle name="40% - Акцент1 4_Приложение 1" xfId="532"/>
    <cellStyle name="40% — акцент1 4_Приложение 1" xfId="533"/>
    <cellStyle name="40% - Акцент1 4_Приложение 1_1" xfId="534"/>
    <cellStyle name="40% — акцент1 4_Приложение 2" xfId="535"/>
    <cellStyle name="40% - Акцент1 4_Приложение 2_1" xfId="536"/>
    <cellStyle name="40% — акцент1 4_Стоимость" xfId="537"/>
    <cellStyle name="40% - Акцент1 4_Стоимость_1" xfId="538"/>
    <cellStyle name="40% — акцент1 4_Стоимость_1" xfId="539"/>
    <cellStyle name="40% - Акцент1 4_Стоимость_Стоимость" xfId="540"/>
    <cellStyle name="40% — акцент1 4_Стоимость_Стоимость" xfId="541"/>
    <cellStyle name="40% - Акцент1 40" xfId="542"/>
    <cellStyle name="40% - Акцент1 41" xfId="543"/>
    <cellStyle name="40% - Акцент1 42" xfId="544"/>
    <cellStyle name="40% - Акцент1 43" xfId="545"/>
    <cellStyle name="40% - Акцент1 44" xfId="546"/>
    <cellStyle name="40% - Акцент1 45" xfId="547"/>
    <cellStyle name="40% - Акцент1 5" xfId="548"/>
    <cellStyle name="40% - Акцент1 6" xfId="549"/>
    <cellStyle name="40% - Акцент1 7" xfId="550"/>
    <cellStyle name="40% - Акцент1 8" xfId="551"/>
    <cellStyle name="40% - Акцент1 9" xfId="552"/>
    <cellStyle name="40% — акцент1_Стоимость" xfId="553"/>
    <cellStyle name="40% — акцент2" xfId="554"/>
    <cellStyle name="40% - Акцент2 10" xfId="555"/>
    <cellStyle name="40% - Акцент2 11" xfId="556"/>
    <cellStyle name="40% - Акцент2 12" xfId="557"/>
    <cellStyle name="40% - Акцент2 13" xfId="558"/>
    <cellStyle name="40% - Акцент2 14" xfId="559"/>
    <cellStyle name="40% - Акцент2 15" xfId="560"/>
    <cellStyle name="40% - Акцент2 16" xfId="561"/>
    <cellStyle name="40% - Акцент2 17" xfId="562"/>
    <cellStyle name="40% - Акцент2 18" xfId="563"/>
    <cellStyle name="40% - Акцент2 19" xfId="564"/>
    <cellStyle name="40% - Акцент2 2" xfId="565"/>
    <cellStyle name="40% — акцент2 2" xfId="566"/>
    <cellStyle name="40% - Акцент2 2_Приложение 1" xfId="567"/>
    <cellStyle name="40% — акцент2 2_Приложение 1" xfId="568"/>
    <cellStyle name="40% - Акцент2 2_Приложение 1_1" xfId="569"/>
    <cellStyle name="40% — акцент2 2_Приложение 2" xfId="570"/>
    <cellStyle name="40% - Акцент2 2_Приложение 2_1" xfId="571"/>
    <cellStyle name="40% — акцент2 2_Стоимость" xfId="572"/>
    <cellStyle name="40% - Акцент2 2_Стоимость_1" xfId="573"/>
    <cellStyle name="40% — акцент2 2_Стоимость_1" xfId="574"/>
    <cellStyle name="40% - Акцент2 2_Стоимость_Стоимость" xfId="575"/>
    <cellStyle name="40% — акцент2 2_Стоимость_Стоимость" xfId="576"/>
    <cellStyle name="40% - Акцент2 20" xfId="577"/>
    <cellStyle name="40% - Акцент2 21" xfId="578"/>
    <cellStyle name="40% - Акцент2 22" xfId="579"/>
    <cellStyle name="40% - Акцент2 23" xfId="580"/>
    <cellStyle name="40% - Акцент2 24" xfId="581"/>
    <cellStyle name="40% - Акцент2 25" xfId="582"/>
    <cellStyle name="40% - Акцент2 26" xfId="583"/>
    <cellStyle name="40% - Акцент2 27" xfId="584"/>
    <cellStyle name="40% - Акцент2 28" xfId="585"/>
    <cellStyle name="40% - Акцент2 29" xfId="586"/>
    <cellStyle name="40% - Акцент2 3" xfId="587"/>
    <cellStyle name="40% — акцент2 3" xfId="588"/>
    <cellStyle name="40% - Акцент2 3_Приложение 1" xfId="589"/>
    <cellStyle name="40% — акцент2 3_Приложение 1" xfId="590"/>
    <cellStyle name="40% - Акцент2 3_Приложение 1_1" xfId="591"/>
    <cellStyle name="40% — акцент2 3_Приложение 2" xfId="592"/>
    <cellStyle name="40% - Акцент2 3_Приложение 2_1" xfId="593"/>
    <cellStyle name="40% — акцент2 3_Стоимость" xfId="594"/>
    <cellStyle name="40% - Акцент2 3_Стоимость_1" xfId="595"/>
    <cellStyle name="40% — акцент2 3_Стоимость_1" xfId="596"/>
    <cellStyle name="40% - Акцент2 3_Стоимость_Стоимость" xfId="597"/>
    <cellStyle name="40% — акцент2 3_Стоимость_Стоимость" xfId="598"/>
    <cellStyle name="40% - Акцент2 30" xfId="599"/>
    <cellStyle name="40% - Акцент2 31" xfId="600"/>
    <cellStyle name="40% - Акцент2 32" xfId="601"/>
    <cellStyle name="40% - Акцент2 33" xfId="602"/>
    <cellStyle name="40% - Акцент2 34" xfId="603"/>
    <cellStyle name="40% - Акцент2 35" xfId="604"/>
    <cellStyle name="40% - Акцент2 36" xfId="605"/>
    <cellStyle name="40% - Акцент2 37" xfId="606"/>
    <cellStyle name="40% - Акцент2 38" xfId="607"/>
    <cellStyle name="40% - Акцент2 39" xfId="608"/>
    <cellStyle name="40% - Акцент2 4" xfId="609"/>
    <cellStyle name="40% — акцент2 4" xfId="610"/>
    <cellStyle name="40% - Акцент2 4_Приложение 1" xfId="611"/>
    <cellStyle name="40% — акцент2 4_Приложение 1" xfId="612"/>
    <cellStyle name="40% - Акцент2 4_Приложение 1_1" xfId="613"/>
    <cellStyle name="40% — акцент2 4_Приложение 2" xfId="614"/>
    <cellStyle name="40% - Акцент2 4_Приложение 2_1" xfId="615"/>
    <cellStyle name="40% — акцент2 4_Стоимость" xfId="616"/>
    <cellStyle name="40% - Акцент2 4_Стоимость_1" xfId="617"/>
    <cellStyle name="40% — акцент2 4_Стоимость_1" xfId="618"/>
    <cellStyle name="40% - Акцент2 4_Стоимость_Стоимость" xfId="619"/>
    <cellStyle name="40% — акцент2 4_Стоимость_Стоимость" xfId="620"/>
    <cellStyle name="40% - Акцент2 40" xfId="621"/>
    <cellStyle name="40% - Акцент2 41" xfId="622"/>
    <cellStyle name="40% - Акцент2 42" xfId="623"/>
    <cellStyle name="40% - Акцент2 43" xfId="624"/>
    <cellStyle name="40% - Акцент2 44" xfId="625"/>
    <cellStyle name="40% - Акцент2 45" xfId="626"/>
    <cellStyle name="40% - Акцент2 5" xfId="627"/>
    <cellStyle name="40% - Акцент2 6" xfId="628"/>
    <cellStyle name="40% - Акцент2 7" xfId="629"/>
    <cellStyle name="40% - Акцент2 8" xfId="630"/>
    <cellStyle name="40% - Акцент2 9" xfId="631"/>
    <cellStyle name="40% — акцент2_Стоимость" xfId="632"/>
    <cellStyle name="40% — акцент3" xfId="633"/>
    <cellStyle name="40% - Акцент3 10" xfId="634"/>
    <cellStyle name="40% - Акцент3 11" xfId="635"/>
    <cellStyle name="40% - Акцент3 12" xfId="636"/>
    <cellStyle name="40% - Акцент3 13" xfId="637"/>
    <cellStyle name="40% - Акцент3 14" xfId="638"/>
    <cellStyle name="40% - Акцент3 15" xfId="639"/>
    <cellStyle name="40% - Акцент3 16" xfId="640"/>
    <cellStyle name="40% - Акцент3 17" xfId="641"/>
    <cellStyle name="40% - Акцент3 18" xfId="642"/>
    <cellStyle name="40% - Акцент3 19" xfId="643"/>
    <cellStyle name="40% - Акцент3 2" xfId="644"/>
    <cellStyle name="40% — акцент3 2" xfId="645"/>
    <cellStyle name="40% - Акцент3 2_Приложение 1" xfId="646"/>
    <cellStyle name="40% — акцент3 2_Приложение 1" xfId="647"/>
    <cellStyle name="40% - Акцент3 2_Приложение 1_1" xfId="648"/>
    <cellStyle name="40% — акцент3 2_Приложение 2" xfId="649"/>
    <cellStyle name="40% - Акцент3 2_Приложение 2_1" xfId="650"/>
    <cellStyle name="40% — акцент3 2_Стоимость" xfId="651"/>
    <cellStyle name="40% - Акцент3 2_Стоимость_1" xfId="652"/>
    <cellStyle name="40% — акцент3 2_Стоимость_1" xfId="653"/>
    <cellStyle name="40% - Акцент3 2_Стоимость_Стоимость" xfId="654"/>
    <cellStyle name="40% — акцент3 2_Стоимость_Стоимость" xfId="655"/>
    <cellStyle name="40% - Акцент3 20" xfId="656"/>
    <cellStyle name="40% - Акцент3 21" xfId="657"/>
    <cellStyle name="40% - Акцент3 22" xfId="658"/>
    <cellStyle name="40% - Акцент3 23" xfId="659"/>
    <cellStyle name="40% - Акцент3 24" xfId="660"/>
    <cellStyle name="40% - Акцент3 25" xfId="661"/>
    <cellStyle name="40% - Акцент3 26" xfId="662"/>
    <cellStyle name="40% - Акцент3 27" xfId="663"/>
    <cellStyle name="40% - Акцент3 28" xfId="664"/>
    <cellStyle name="40% - Акцент3 29" xfId="665"/>
    <cellStyle name="40% - Акцент3 3" xfId="666"/>
    <cellStyle name="40% — акцент3 3" xfId="667"/>
    <cellStyle name="40% - Акцент3 3_Приложение 1" xfId="668"/>
    <cellStyle name="40% — акцент3 3_Приложение 1" xfId="669"/>
    <cellStyle name="40% - Акцент3 3_Приложение 1_1" xfId="670"/>
    <cellStyle name="40% — акцент3 3_Приложение 2" xfId="671"/>
    <cellStyle name="40% - Акцент3 3_Приложение 2_1" xfId="672"/>
    <cellStyle name="40% — акцент3 3_Стоимость" xfId="673"/>
    <cellStyle name="40% - Акцент3 3_Стоимость_1" xfId="674"/>
    <cellStyle name="40% — акцент3 3_Стоимость_1" xfId="675"/>
    <cellStyle name="40% - Акцент3 3_Стоимость_Стоимость" xfId="676"/>
    <cellStyle name="40% — акцент3 3_Стоимость_Стоимость" xfId="677"/>
    <cellStyle name="40% - Акцент3 30" xfId="678"/>
    <cellStyle name="40% - Акцент3 31" xfId="679"/>
    <cellStyle name="40% - Акцент3 32" xfId="680"/>
    <cellStyle name="40% - Акцент3 33" xfId="681"/>
    <cellStyle name="40% - Акцент3 34" xfId="682"/>
    <cellStyle name="40% - Акцент3 35" xfId="683"/>
    <cellStyle name="40% - Акцент3 36" xfId="684"/>
    <cellStyle name="40% - Акцент3 37" xfId="685"/>
    <cellStyle name="40% - Акцент3 38" xfId="686"/>
    <cellStyle name="40% - Акцент3 39" xfId="687"/>
    <cellStyle name="40% - Акцент3 4" xfId="688"/>
    <cellStyle name="40% — акцент3 4" xfId="689"/>
    <cellStyle name="40% - Акцент3 4_Приложение 1" xfId="690"/>
    <cellStyle name="40% — акцент3 4_Приложение 1" xfId="691"/>
    <cellStyle name="40% - Акцент3 4_Приложение 1_1" xfId="692"/>
    <cellStyle name="40% — акцент3 4_Приложение 2" xfId="693"/>
    <cellStyle name="40% - Акцент3 4_Приложение 2_1" xfId="694"/>
    <cellStyle name="40% — акцент3 4_Стоимость" xfId="695"/>
    <cellStyle name="40% - Акцент3 4_Стоимость_1" xfId="696"/>
    <cellStyle name="40% — акцент3 4_Стоимость_1" xfId="697"/>
    <cellStyle name="40% - Акцент3 4_Стоимость_Стоимость" xfId="698"/>
    <cellStyle name="40% — акцент3 4_Стоимость_Стоимость" xfId="699"/>
    <cellStyle name="40% - Акцент3 40" xfId="700"/>
    <cellStyle name="40% - Акцент3 41" xfId="701"/>
    <cellStyle name="40% - Акцент3 42" xfId="702"/>
    <cellStyle name="40% - Акцент3 43" xfId="703"/>
    <cellStyle name="40% - Акцент3 44" xfId="704"/>
    <cellStyle name="40% - Акцент3 45" xfId="705"/>
    <cellStyle name="40% - Акцент3 5" xfId="706"/>
    <cellStyle name="40% - Акцент3 6" xfId="707"/>
    <cellStyle name="40% - Акцент3 7" xfId="708"/>
    <cellStyle name="40% - Акцент3 8" xfId="709"/>
    <cellStyle name="40% - Акцент3 9" xfId="710"/>
    <cellStyle name="40% — акцент3_Стоимость" xfId="711"/>
    <cellStyle name="40% — акцент4" xfId="712"/>
    <cellStyle name="40% - Акцент4 10" xfId="713"/>
    <cellStyle name="40% - Акцент4 11" xfId="714"/>
    <cellStyle name="40% - Акцент4 12" xfId="715"/>
    <cellStyle name="40% - Акцент4 13" xfId="716"/>
    <cellStyle name="40% - Акцент4 14" xfId="717"/>
    <cellStyle name="40% - Акцент4 15" xfId="718"/>
    <cellStyle name="40% - Акцент4 16" xfId="719"/>
    <cellStyle name="40% - Акцент4 17" xfId="720"/>
    <cellStyle name="40% - Акцент4 18" xfId="721"/>
    <cellStyle name="40% - Акцент4 19" xfId="722"/>
    <cellStyle name="40% - Акцент4 2" xfId="723"/>
    <cellStyle name="40% — акцент4 2" xfId="724"/>
    <cellStyle name="40% - Акцент4 2_Приложение 1" xfId="725"/>
    <cellStyle name="40% — акцент4 2_Приложение 1" xfId="726"/>
    <cellStyle name="40% - Акцент4 2_Приложение 1_1" xfId="727"/>
    <cellStyle name="40% — акцент4 2_Приложение 2" xfId="728"/>
    <cellStyle name="40% - Акцент4 2_Приложение 2_1" xfId="729"/>
    <cellStyle name="40% — акцент4 2_Стоимость" xfId="730"/>
    <cellStyle name="40% - Акцент4 2_Стоимость_1" xfId="731"/>
    <cellStyle name="40% — акцент4 2_Стоимость_1" xfId="732"/>
    <cellStyle name="40% - Акцент4 2_Стоимость_Стоимость" xfId="733"/>
    <cellStyle name="40% — акцент4 2_Стоимость_Стоимость" xfId="734"/>
    <cellStyle name="40% - Акцент4 20" xfId="735"/>
    <cellStyle name="40% - Акцент4 21" xfId="736"/>
    <cellStyle name="40% - Акцент4 22" xfId="737"/>
    <cellStyle name="40% - Акцент4 23" xfId="738"/>
    <cellStyle name="40% - Акцент4 24" xfId="739"/>
    <cellStyle name="40% - Акцент4 25" xfId="740"/>
    <cellStyle name="40% - Акцент4 26" xfId="741"/>
    <cellStyle name="40% - Акцент4 27" xfId="742"/>
    <cellStyle name="40% - Акцент4 28" xfId="743"/>
    <cellStyle name="40% - Акцент4 29" xfId="744"/>
    <cellStyle name="40% - Акцент4 3" xfId="745"/>
    <cellStyle name="40% — акцент4 3" xfId="746"/>
    <cellStyle name="40% - Акцент4 3_Приложение 1" xfId="747"/>
    <cellStyle name="40% — акцент4 3_Приложение 1" xfId="748"/>
    <cellStyle name="40% - Акцент4 3_Приложение 1_1" xfId="749"/>
    <cellStyle name="40% — акцент4 3_Приложение 2" xfId="750"/>
    <cellStyle name="40% - Акцент4 3_Приложение 2_1" xfId="751"/>
    <cellStyle name="40% — акцент4 3_Стоимость" xfId="752"/>
    <cellStyle name="40% - Акцент4 3_Стоимость_1" xfId="753"/>
    <cellStyle name="40% — акцент4 3_Стоимость_1" xfId="754"/>
    <cellStyle name="40% - Акцент4 3_Стоимость_Стоимость" xfId="755"/>
    <cellStyle name="40% — акцент4 3_Стоимость_Стоимость" xfId="756"/>
    <cellStyle name="40% - Акцент4 30" xfId="757"/>
    <cellStyle name="40% - Акцент4 31" xfId="758"/>
    <cellStyle name="40% - Акцент4 32" xfId="759"/>
    <cellStyle name="40% - Акцент4 33" xfId="760"/>
    <cellStyle name="40% - Акцент4 34" xfId="761"/>
    <cellStyle name="40% - Акцент4 35" xfId="762"/>
    <cellStyle name="40% - Акцент4 36" xfId="763"/>
    <cellStyle name="40% - Акцент4 37" xfId="764"/>
    <cellStyle name="40% - Акцент4 38" xfId="765"/>
    <cellStyle name="40% - Акцент4 39" xfId="766"/>
    <cellStyle name="40% - Акцент4 4" xfId="767"/>
    <cellStyle name="40% — акцент4 4" xfId="768"/>
    <cellStyle name="40% - Акцент4 4_Приложение 1" xfId="769"/>
    <cellStyle name="40% — акцент4 4_Приложение 1" xfId="770"/>
    <cellStyle name="40% - Акцент4 4_Приложение 1_1" xfId="771"/>
    <cellStyle name="40% — акцент4 4_Приложение 2" xfId="772"/>
    <cellStyle name="40% - Акцент4 4_Приложение 2_1" xfId="773"/>
    <cellStyle name="40% — акцент4 4_Стоимость" xfId="774"/>
    <cellStyle name="40% - Акцент4 4_Стоимость_1" xfId="775"/>
    <cellStyle name="40% — акцент4 4_Стоимость_1" xfId="776"/>
    <cellStyle name="40% - Акцент4 4_Стоимость_Стоимость" xfId="777"/>
    <cellStyle name="40% — акцент4 4_Стоимость_Стоимость" xfId="778"/>
    <cellStyle name="40% - Акцент4 40" xfId="779"/>
    <cellStyle name="40% - Акцент4 41" xfId="780"/>
    <cellStyle name="40% - Акцент4 42" xfId="781"/>
    <cellStyle name="40% - Акцент4 43" xfId="782"/>
    <cellStyle name="40% - Акцент4 44" xfId="783"/>
    <cellStyle name="40% - Акцент4 45" xfId="784"/>
    <cellStyle name="40% - Акцент4 5" xfId="785"/>
    <cellStyle name="40% - Акцент4 6" xfId="786"/>
    <cellStyle name="40% - Акцент4 7" xfId="787"/>
    <cellStyle name="40% - Акцент4 8" xfId="788"/>
    <cellStyle name="40% - Акцент4 9" xfId="789"/>
    <cellStyle name="40% — акцент4_Стоимость" xfId="790"/>
    <cellStyle name="40% — акцент5" xfId="791"/>
    <cellStyle name="40% - Акцент5 10" xfId="792"/>
    <cellStyle name="40% - Акцент5 11" xfId="793"/>
    <cellStyle name="40% - Акцент5 12" xfId="794"/>
    <cellStyle name="40% - Акцент5 13" xfId="795"/>
    <cellStyle name="40% - Акцент5 14" xfId="796"/>
    <cellStyle name="40% - Акцент5 15" xfId="797"/>
    <cellStyle name="40% - Акцент5 16" xfId="798"/>
    <cellStyle name="40% - Акцент5 17" xfId="799"/>
    <cellStyle name="40% - Акцент5 18" xfId="800"/>
    <cellStyle name="40% - Акцент5 19" xfId="801"/>
    <cellStyle name="40% - Акцент5 2" xfId="802"/>
    <cellStyle name="40% — акцент5 2" xfId="803"/>
    <cellStyle name="40% - Акцент5 2_Приложение 1" xfId="804"/>
    <cellStyle name="40% — акцент5 2_Приложение 1" xfId="805"/>
    <cellStyle name="40% - Акцент5 2_Приложение 1_1" xfId="806"/>
    <cellStyle name="40% — акцент5 2_Приложение 2" xfId="807"/>
    <cellStyle name="40% - Акцент5 2_Приложение 2_1" xfId="808"/>
    <cellStyle name="40% — акцент5 2_Стоимость" xfId="809"/>
    <cellStyle name="40% - Акцент5 2_Стоимость_1" xfId="810"/>
    <cellStyle name="40% — акцент5 2_Стоимость_1" xfId="811"/>
    <cellStyle name="40% - Акцент5 2_Стоимость_Стоимость" xfId="812"/>
    <cellStyle name="40% — акцент5 2_Стоимость_Стоимость" xfId="813"/>
    <cellStyle name="40% - Акцент5 20" xfId="814"/>
    <cellStyle name="40% - Акцент5 21" xfId="815"/>
    <cellStyle name="40% - Акцент5 22" xfId="816"/>
    <cellStyle name="40% - Акцент5 23" xfId="817"/>
    <cellStyle name="40% - Акцент5 24" xfId="818"/>
    <cellStyle name="40% - Акцент5 25" xfId="819"/>
    <cellStyle name="40% - Акцент5 26" xfId="820"/>
    <cellStyle name="40% - Акцент5 27" xfId="821"/>
    <cellStyle name="40% - Акцент5 28" xfId="822"/>
    <cellStyle name="40% - Акцент5 29" xfId="823"/>
    <cellStyle name="40% - Акцент5 3" xfId="824"/>
    <cellStyle name="40% — акцент5 3" xfId="825"/>
    <cellStyle name="40% - Акцент5 3_Приложение 1" xfId="826"/>
    <cellStyle name="40% — акцент5 3_Приложение 1" xfId="827"/>
    <cellStyle name="40% - Акцент5 3_Приложение 1_1" xfId="828"/>
    <cellStyle name="40% — акцент5 3_Приложение 2" xfId="829"/>
    <cellStyle name="40% - Акцент5 3_Приложение 2_1" xfId="830"/>
    <cellStyle name="40% — акцент5 3_Стоимость" xfId="831"/>
    <cellStyle name="40% - Акцент5 3_Стоимость_1" xfId="832"/>
    <cellStyle name="40% — акцент5 3_Стоимость_1" xfId="833"/>
    <cellStyle name="40% - Акцент5 3_Стоимость_Стоимость" xfId="834"/>
    <cellStyle name="40% — акцент5 3_Стоимость_Стоимость" xfId="835"/>
    <cellStyle name="40% - Акцент5 30" xfId="836"/>
    <cellStyle name="40% - Акцент5 31" xfId="837"/>
    <cellStyle name="40% - Акцент5 32" xfId="838"/>
    <cellStyle name="40% - Акцент5 33" xfId="839"/>
    <cellStyle name="40% - Акцент5 34" xfId="840"/>
    <cellStyle name="40% - Акцент5 35" xfId="841"/>
    <cellStyle name="40% - Акцент5 36" xfId="842"/>
    <cellStyle name="40% - Акцент5 37" xfId="843"/>
    <cellStyle name="40% - Акцент5 38" xfId="844"/>
    <cellStyle name="40% - Акцент5 39" xfId="845"/>
    <cellStyle name="40% - Акцент5 4" xfId="846"/>
    <cellStyle name="40% — акцент5 4" xfId="847"/>
    <cellStyle name="40% - Акцент5 4_Приложение 1" xfId="848"/>
    <cellStyle name="40% — акцент5 4_Приложение 1" xfId="849"/>
    <cellStyle name="40% - Акцент5 4_Приложение 1_1" xfId="850"/>
    <cellStyle name="40% — акцент5 4_Приложение 2" xfId="851"/>
    <cellStyle name="40% - Акцент5 4_Приложение 2_1" xfId="852"/>
    <cellStyle name="40% — акцент5 4_Стоимость" xfId="853"/>
    <cellStyle name="40% - Акцент5 4_Стоимость_1" xfId="854"/>
    <cellStyle name="40% — акцент5 4_Стоимость_1" xfId="855"/>
    <cellStyle name="40% - Акцент5 4_Стоимость_Стоимость" xfId="856"/>
    <cellStyle name="40% — акцент5 4_Стоимость_Стоимость" xfId="857"/>
    <cellStyle name="40% - Акцент5 40" xfId="858"/>
    <cellStyle name="40% - Акцент5 41" xfId="859"/>
    <cellStyle name="40% - Акцент5 42" xfId="860"/>
    <cellStyle name="40% - Акцент5 43" xfId="861"/>
    <cellStyle name="40% - Акцент5 44" xfId="862"/>
    <cellStyle name="40% - Акцент5 45" xfId="863"/>
    <cellStyle name="40% - Акцент5 5" xfId="864"/>
    <cellStyle name="40% - Акцент5 6" xfId="865"/>
    <cellStyle name="40% - Акцент5 7" xfId="866"/>
    <cellStyle name="40% - Акцент5 8" xfId="867"/>
    <cellStyle name="40% - Акцент5 9" xfId="868"/>
    <cellStyle name="40% — акцент5_Стоимость" xfId="869"/>
    <cellStyle name="40% — акцент6" xfId="870"/>
    <cellStyle name="40% - Акцент6 10" xfId="871"/>
    <cellStyle name="40% - Акцент6 11" xfId="872"/>
    <cellStyle name="40% - Акцент6 12" xfId="873"/>
    <cellStyle name="40% - Акцент6 13" xfId="874"/>
    <cellStyle name="40% - Акцент6 14" xfId="875"/>
    <cellStyle name="40% - Акцент6 15" xfId="876"/>
    <cellStyle name="40% - Акцент6 16" xfId="877"/>
    <cellStyle name="40% - Акцент6 17" xfId="878"/>
    <cellStyle name="40% - Акцент6 18" xfId="879"/>
    <cellStyle name="40% - Акцент6 19" xfId="880"/>
    <cellStyle name="40% - Акцент6 2" xfId="881"/>
    <cellStyle name="40% — акцент6 2" xfId="882"/>
    <cellStyle name="40% - Акцент6 2_Приложение 1" xfId="883"/>
    <cellStyle name="40% — акцент6 2_Приложение 1" xfId="884"/>
    <cellStyle name="40% - Акцент6 2_Приложение 1_1" xfId="885"/>
    <cellStyle name="40% — акцент6 2_Приложение 2" xfId="886"/>
    <cellStyle name="40% - Акцент6 2_Приложение 2_1" xfId="887"/>
    <cellStyle name="40% — акцент6 2_Стоимость" xfId="888"/>
    <cellStyle name="40% - Акцент6 2_Стоимость_1" xfId="889"/>
    <cellStyle name="40% — акцент6 2_Стоимость_1" xfId="890"/>
    <cellStyle name="40% - Акцент6 2_Стоимость_Стоимость" xfId="891"/>
    <cellStyle name="40% — акцент6 2_Стоимость_Стоимость" xfId="892"/>
    <cellStyle name="40% - Акцент6 20" xfId="893"/>
    <cellStyle name="40% - Акцент6 21" xfId="894"/>
    <cellStyle name="40% - Акцент6 22" xfId="895"/>
    <cellStyle name="40% - Акцент6 23" xfId="896"/>
    <cellStyle name="40% - Акцент6 24" xfId="897"/>
    <cellStyle name="40% - Акцент6 25" xfId="898"/>
    <cellStyle name="40% - Акцент6 26" xfId="899"/>
    <cellStyle name="40% - Акцент6 27" xfId="900"/>
    <cellStyle name="40% - Акцент6 28" xfId="901"/>
    <cellStyle name="40% - Акцент6 29" xfId="902"/>
    <cellStyle name="40% - Акцент6 3" xfId="903"/>
    <cellStyle name="40% — акцент6 3" xfId="904"/>
    <cellStyle name="40% - Акцент6 3_Приложение 1" xfId="905"/>
    <cellStyle name="40% — акцент6 3_Приложение 1" xfId="906"/>
    <cellStyle name="40% - Акцент6 3_Приложение 1_1" xfId="907"/>
    <cellStyle name="40% — акцент6 3_Приложение 2" xfId="908"/>
    <cellStyle name="40% - Акцент6 3_Приложение 2_1" xfId="909"/>
    <cellStyle name="40% — акцент6 3_Стоимость" xfId="910"/>
    <cellStyle name="40% - Акцент6 3_Стоимость_1" xfId="911"/>
    <cellStyle name="40% — акцент6 3_Стоимость_1" xfId="912"/>
    <cellStyle name="40% - Акцент6 3_Стоимость_Стоимость" xfId="913"/>
    <cellStyle name="40% — акцент6 3_Стоимость_Стоимость" xfId="914"/>
    <cellStyle name="40% - Акцент6 30" xfId="915"/>
    <cellStyle name="40% - Акцент6 31" xfId="916"/>
    <cellStyle name="40% - Акцент6 32" xfId="917"/>
    <cellStyle name="40% - Акцент6 33" xfId="918"/>
    <cellStyle name="40% - Акцент6 34" xfId="919"/>
    <cellStyle name="40% - Акцент6 35" xfId="920"/>
    <cellStyle name="40% - Акцент6 36" xfId="921"/>
    <cellStyle name="40% - Акцент6 37" xfId="922"/>
    <cellStyle name="40% - Акцент6 38" xfId="923"/>
    <cellStyle name="40% - Акцент6 39" xfId="924"/>
    <cellStyle name="40% - Акцент6 4" xfId="925"/>
    <cellStyle name="40% — акцент6 4" xfId="926"/>
    <cellStyle name="40% - Акцент6 4_Приложение 1" xfId="927"/>
    <cellStyle name="40% — акцент6 4_Приложение 1" xfId="928"/>
    <cellStyle name="40% - Акцент6 4_Приложение 1_1" xfId="929"/>
    <cellStyle name="40% — акцент6 4_Приложение 2" xfId="930"/>
    <cellStyle name="40% - Акцент6 4_Приложение 2_1" xfId="931"/>
    <cellStyle name="40% — акцент6 4_Стоимость" xfId="932"/>
    <cellStyle name="40% - Акцент6 4_Стоимость_1" xfId="933"/>
    <cellStyle name="40% — акцент6 4_Стоимость_1" xfId="934"/>
    <cellStyle name="40% - Акцент6 4_Стоимость_Стоимость" xfId="935"/>
    <cellStyle name="40% — акцент6 4_Стоимость_Стоимость" xfId="936"/>
    <cellStyle name="40% - Акцент6 40" xfId="937"/>
    <cellStyle name="40% - Акцент6 41" xfId="938"/>
    <cellStyle name="40% - Акцент6 42" xfId="939"/>
    <cellStyle name="40% - Акцент6 43" xfId="940"/>
    <cellStyle name="40% - Акцент6 44" xfId="941"/>
    <cellStyle name="40% - Акцент6 45" xfId="942"/>
    <cellStyle name="40% - Акцент6 5" xfId="943"/>
    <cellStyle name="40% - Акцент6 6" xfId="944"/>
    <cellStyle name="40% - Акцент6 7" xfId="945"/>
    <cellStyle name="40% - Акцент6 8" xfId="946"/>
    <cellStyle name="40% - Акцент6 9" xfId="947"/>
    <cellStyle name="40% — акцент6_Стоимость" xfId="948"/>
    <cellStyle name="60% — акцент1" xfId="949"/>
    <cellStyle name="60% - Акцент1 10" xfId="950"/>
    <cellStyle name="60% - Акцент1 11" xfId="951"/>
    <cellStyle name="60% - Акцент1 12" xfId="952"/>
    <cellStyle name="60% - Акцент1 13" xfId="953"/>
    <cellStyle name="60% - Акцент1 14" xfId="954"/>
    <cellStyle name="60% - Акцент1 15" xfId="955"/>
    <cellStyle name="60% - Акцент1 16" xfId="956"/>
    <cellStyle name="60% - Акцент1 17" xfId="957"/>
    <cellStyle name="60% - Акцент1 18" xfId="958"/>
    <cellStyle name="60% - Акцент1 19" xfId="959"/>
    <cellStyle name="60% - Акцент1 2" xfId="960"/>
    <cellStyle name="60% — акцент1 2" xfId="961"/>
    <cellStyle name="60% - Акцент1 2_Приложение 1" xfId="962"/>
    <cellStyle name="60% — акцент1 2_Приложение 1" xfId="963"/>
    <cellStyle name="60% - Акцент1 2_Приложение 1_1" xfId="964"/>
    <cellStyle name="60% — акцент1 2_Приложение 2" xfId="965"/>
    <cellStyle name="60% - Акцент1 2_Приложение 2_1" xfId="966"/>
    <cellStyle name="60% - Акцент1 20" xfId="967"/>
    <cellStyle name="60% - Акцент1 21" xfId="968"/>
    <cellStyle name="60% - Акцент1 22" xfId="969"/>
    <cellStyle name="60% - Акцент1 23" xfId="970"/>
    <cellStyle name="60% - Акцент1 24" xfId="971"/>
    <cellStyle name="60% - Акцент1 25" xfId="972"/>
    <cellStyle name="60% - Акцент1 26" xfId="973"/>
    <cellStyle name="60% - Акцент1 27" xfId="974"/>
    <cellStyle name="60% - Акцент1 28" xfId="975"/>
    <cellStyle name="60% - Акцент1 29" xfId="976"/>
    <cellStyle name="60% - Акцент1 3" xfId="977"/>
    <cellStyle name="60% — акцент1 3" xfId="978"/>
    <cellStyle name="60% - Акцент1 3_Приложение 1" xfId="979"/>
    <cellStyle name="60% — акцент1 3_Приложение 1" xfId="980"/>
    <cellStyle name="60% - Акцент1 3_Приложение 1_1" xfId="981"/>
    <cellStyle name="60% — акцент1 3_Приложение 2" xfId="982"/>
    <cellStyle name="60% - Акцент1 3_Приложение 2_1" xfId="983"/>
    <cellStyle name="60% - Акцент1 30" xfId="984"/>
    <cellStyle name="60% - Акцент1 31" xfId="985"/>
    <cellStyle name="60% - Акцент1 32" xfId="986"/>
    <cellStyle name="60% - Акцент1 33" xfId="987"/>
    <cellStyle name="60% - Акцент1 34" xfId="988"/>
    <cellStyle name="60% - Акцент1 35" xfId="989"/>
    <cellStyle name="60% - Акцент1 36" xfId="990"/>
    <cellStyle name="60% - Акцент1 37" xfId="991"/>
    <cellStyle name="60% - Акцент1 38" xfId="992"/>
    <cellStyle name="60% - Акцент1 39" xfId="993"/>
    <cellStyle name="60% - Акцент1 4" xfId="994"/>
    <cellStyle name="60% — акцент1 4" xfId="995"/>
    <cellStyle name="60% - Акцент1 4_Приложение 1" xfId="996"/>
    <cellStyle name="60% — акцент1 4_Приложение 1" xfId="997"/>
    <cellStyle name="60% - Акцент1 4_Приложение 1_1" xfId="998"/>
    <cellStyle name="60% — акцент1 4_Приложение 2" xfId="999"/>
    <cellStyle name="60% - Акцент1 4_Приложение 2_1" xfId="1000"/>
    <cellStyle name="60% - Акцент1 40" xfId="1001"/>
    <cellStyle name="60% - Акцент1 41" xfId="1002"/>
    <cellStyle name="60% - Акцент1 42" xfId="1003"/>
    <cellStyle name="60% - Акцент1 43" xfId="1004"/>
    <cellStyle name="60% - Акцент1 44" xfId="1005"/>
    <cellStyle name="60% - Акцент1 45" xfId="1006"/>
    <cellStyle name="60% - Акцент1 5" xfId="1007"/>
    <cellStyle name="60% - Акцент1 6" xfId="1008"/>
    <cellStyle name="60% - Акцент1 7" xfId="1009"/>
    <cellStyle name="60% - Акцент1 8" xfId="1010"/>
    <cellStyle name="60% - Акцент1 9" xfId="1011"/>
    <cellStyle name="60% — акцент2" xfId="1012"/>
    <cellStyle name="60% - Акцент2 10" xfId="1013"/>
    <cellStyle name="60% - Акцент2 11" xfId="1014"/>
    <cellStyle name="60% - Акцент2 12" xfId="1015"/>
    <cellStyle name="60% - Акцент2 13" xfId="1016"/>
    <cellStyle name="60% - Акцент2 14" xfId="1017"/>
    <cellStyle name="60% - Акцент2 15" xfId="1018"/>
    <cellStyle name="60% - Акцент2 16" xfId="1019"/>
    <cellStyle name="60% - Акцент2 17" xfId="1020"/>
    <cellStyle name="60% - Акцент2 18" xfId="1021"/>
    <cellStyle name="60% - Акцент2 19" xfId="1022"/>
    <cellStyle name="60% - Акцент2 2" xfId="1023"/>
    <cellStyle name="60% — акцент2 2" xfId="1024"/>
    <cellStyle name="60% - Акцент2 2_Приложение 1" xfId="1025"/>
    <cellStyle name="60% — акцент2 2_Приложение 1" xfId="1026"/>
    <cellStyle name="60% - Акцент2 2_Приложение 1_1" xfId="1027"/>
    <cellStyle name="60% — акцент2 2_Приложение 2" xfId="1028"/>
    <cellStyle name="60% - Акцент2 2_Приложение 2_1" xfId="1029"/>
    <cellStyle name="60% - Акцент2 20" xfId="1030"/>
    <cellStyle name="60% - Акцент2 21" xfId="1031"/>
    <cellStyle name="60% - Акцент2 22" xfId="1032"/>
    <cellStyle name="60% - Акцент2 23" xfId="1033"/>
    <cellStyle name="60% - Акцент2 24" xfId="1034"/>
    <cellStyle name="60% - Акцент2 25" xfId="1035"/>
    <cellStyle name="60% - Акцент2 26" xfId="1036"/>
    <cellStyle name="60% - Акцент2 27" xfId="1037"/>
    <cellStyle name="60% - Акцент2 28" xfId="1038"/>
    <cellStyle name="60% - Акцент2 29" xfId="1039"/>
    <cellStyle name="60% - Акцент2 3" xfId="1040"/>
    <cellStyle name="60% — акцент2 3" xfId="1041"/>
    <cellStyle name="60% - Акцент2 3_Приложение 1" xfId="1042"/>
    <cellStyle name="60% — акцент2 3_Приложение 1" xfId="1043"/>
    <cellStyle name="60% - Акцент2 3_Приложение 1_1" xfId="1044"/>
    <cellStyle name="60% — акцент2 3_Приложение 2" xfId="1045"/>
    <cellStyle name="60% - Акцент2 3_Приложение 2_1" xfId="1046"/>
    <cellStyle name="60% - Акцент2 30" xfId="1047"/>
    <cellStyle name="60% - Акцент2 31" xfId="1048"/>
    <cellStyle name="60% - Акцент2 32" xfId="1049"/>
    <cellStyle name="60% - Акцент2 33" xfId="1050"/>
    <cellStyle name="60% - Акцент2 34" xfId="1051"/>
    <cellStyle name="60% - Акцент2 35" xfId="1052"/>
    <cellStyle name="60% - Акцент2 36" xfId="1053"/>
    <cellStyle name="60% - Акцент2 37" xfId="1054"/>
    <cellStyle name="60% - Акцент2 38" xfId="1055"/>
    <cellStyle name="60% - Акцент2 39" xfId="1056"/>
    <cellStyle name="60% - Акцент2 4" xfId="1057"/>
    <cellStyle name="60% — акцент2 4" xfId="1058"/>
    <cellStyle name="60% - Акцент2 4_Приложение 1" xfId="1059"/>
    <cellStyle name="60% — акцент2 4_Приложение 1" xfId="1060"/>
    <cellStyle name="60% - Акцент2 4_Приложение 1_1" xfId="1061"/>
    <cellStyle name="60% — акцент2 4_Приложение 2" xfId="1062"/>
    <cellStyle name="60% - Акцент2 4_Приложение 2_1" xfId="1063"/>
    <cellStyle name="60% - Акцент2 40" xfId="1064"/>
    <cellStyle name="60% - Акцент2 41" xfId="1065"/>
    <cellStyle name="60% - Акцент2 42" xfId="1066"/>
    <cellStyle name="60% - Акцент2 43" xfId="1067"/>
    <cellStyle name="60% - Акцент2 44" xfId="1068"/>
    <cellStyle name="60% - Акцент2 45" xfId="1069"/>
    <cellStyle name="60% - Акцент2 5" xfId="1070"/>
    <cellStyle name="60% - Акцент2 6" xfId="1071"/>
    <cellStyle name="60% - Акцент2 7" xfId="1072"/>
    <cellStyle name="60% - Акцент2 8" xfId="1073"/>
    <cellStyle name="60% - Акцент2 9" xfId="1074"/>
    <cellStyle name="60% — акцент3" xfId="1075"/>
    <cellStyle name="60% - Акцент3 10" xfId="1076"/>
    <cellStyle name="60% - Акцент3 11" xfId="1077"/>
    <cellStyle name="60% - Акцент3 12" xfId="1078"/>
    <cellStyle name="60% - Акцент3 13" xfId="1079"/>
    <cellStyle name="60% - Акцент3 14" xfId="1080"/>
    <cellStyle name="60% - Акцент3 15" xfId="1081"/>
    <cellStyle name="60% - Акцент3 16" xfId="1082"/>
    <cellStyle name="60% - Акцент3 17" xfId="1083"/>
    <cellStyle name="60% - Акцент3 18" xfId="1084"/>
    <cellStyle name="60% - Акцент3 19" xfId="1085"/>
    <cellStyle name="60% - Акцент3 2" xfId="1086"/>
    <cellStyle name="60% — акцент3 2" xfId="1087"/>
    <cellStyle name="60% - Акцент3 2_Приложение 1" xfId="1088"/>
    <cellStyle name="60% — акцент3 2_Приложение 1" xfId="1089"/>
    <cellStyle name="60% - Акцент3 2_Приложение 1_1" xfId="1090"/>
    <cellStyle name="60% — акцент3 2_Приложение 2" xfId="1091"/>
    <cellStyle name="60% - Акцент3 2_Приложение 2_1" xfId="1092"/>
    <cellStyle name="60% - Акцент3 20" xfId="1093"/>
    <cellStyle name="60% - Акцент3 21" xfId="1094"/>
    <cellStyle name="60% - Акцент3 22" xfId="1095"/>
    <cellStyle name="60% - Акцент3 23" xfId="1096"/>
    <cellStyle name="60% - Акцент3 24" xfId="1097"/>
    <cellStyle name="60% - Акцент3 25" xfId="1098"/>
    <cellStyle name="60% - Акцент3 26" xfId="1099"/>
    <cellStyle name="60% - Акцент3 27" xfId="1100"/>
    <cellStyle name="60% - Акцент3 28" xfId="1101"/>
    <cellStyle name="60% - Акцент3 29" xfId="1102"/>
    <cellStyle name="60% - Акцент3 3" xfId="1103"/>
    <cellStyle name="60% — акцент3 3" xfId="1104"/>
    <cellStyle name="60% - Акцент3 3_Приложение 1" xfId="1105"/>
    <cellStyle name="60% — акцент3 3_Приложение 1" xfId="1106"/>
    <cellStyle name="60% - Акцент3 3_Приложение 1_1" xfId="1107"/>
    <cellStyle name="60% — акцент3 3_Приложение 2" xfId="1108"/>
    <cellStyle name="60% - Акцент3 3_Приложение 2_1" xfId="1109"/>
    <cellStyle name="60% - Акцент3 30" xfId="1110"/>
    <cellStyle name="60% - Акцент3 31" xfId="1111"/>
    <cellStyle name="60% - Акцент3 32" xfId="1112"/>
    <cellStyle name="60% - Акцент3 33" xfId="1113"/>
    <cellStyle name="60% - Акцент3 34" xfId="1114"/>
    <cellStyle name="60% - Акцент3 35" xfId="1115"/>
    <cellStyle name="60% - Акцент3 36" xfId="1116"/>
    <cellStyle name="60% - Акцент3 37" xfId="1117"/>
    <cellStyle name="60% - Акцент3 38" xfId="1118"/>
    <cellStyle name="60% - Акцент3 39" xfId="1119"/>
    <cellStyle name="60% - Акцент3 4" xfId="1120"/>
    <cellStyle name="60% — акцент3 4" xfId="1121"/>
    <cellStyle name="60% - Акцент3 4_Приложение 1" xfId="1122"/>
    <cellStyle name="60% — акцент3 4_Приложение 1" xfId="1123"/>
    <cellStyle name="60% - Акцент3 4_Приложение 1_1" xfId="1124"/>
    <cellStyle name="60% — акцент3 4_Приложение 2" xfId="1125"/>
    <cellStyle name="60% - Акцент3 4_Приложение 2_1" xfId="1126"/>
    <cellStyle name="60% - Акцент3 40" xfId="1127"/>
    <cellStyle name="60% - Акцент3 41" xfId="1128"/>
    <cellStyle name="60% - Акцент3 42" xfId="1129"/>
    <cellStyle name="60% - Акцент3 43" xfId="1130"/>
    <cellStyle name="60% - Акцент3 44" xfId="1131"/>
    <cellStyle name="60% - Акцент3 45" xfId="1132"/>
    <cellStyle name="60% - Акцент3 5" xfId="1133"/>
    <cellStyle name="60% - Акцент3 6" xfId="1134"/>
    <cellStyle name="60% - Акцент3 7" xfId="1135"/>
    <cellStyle name="60% - Акцент3 8" xfId="1136"/>
    <cellStyle name="60% - Акцент3 9" xfId="1137"/>
    <cellStyle name="60% — акцент4" xfId="1138"/>
    <cellStyle name="60% - Акцент4 10" xfId="1139"/>
    <cellStyle name="60% - Акцент4 11" xfId="1140"/>
    <cellStyle name="60% - Акцент4 12" xfId="1141"/>
    <cellStyle name="60% - Акцент4 13" xfId="1142"/>
    <cellStyle name="60% - Акцент4 14" xfId="1143"/>
    <cellStyle name="60% - Акцент4 15" xfId="1144"/>
    <cellStyle name="60% - Акцент4 16" xfId="1145"/>
    <cellStyle name="60% - Акцент4 17" xfId="1146"/>
    <cellStyle name="60% - Акцент4 18" xfId="1147"/>
    <cellStyle name="60% - Акцент4 19" xfId="1148"/>
    <cellStyle name="60% - Акцент4 2" xfId="1149"/>
    <cellStyle name="60% — акцент4 2" xfId="1150"/>
    <cellStyle name="60% - Акцент4 2_Приложение 1" xfId="1151"/>
    <cellStyle name="60% — акцент4 2_Приложение 1" xfId="1152"/>
    <cellStyle name="60% - Акцент4 2_Приложение 1_1" xfId="1153"/>
    <cellStyle name="60% — акцент4 2_Приложение 2" xfId="1154"/>
    <cellStyle name="60% - Акцент4 2_Приложение 2_1" xfId="1155"/>
    <cellStyle name="60% - Акцент4 20" xfId="1156"/>
    <cellStyle name="60% - Акцент4 21" xfId="1157"/>
    <cellStyle name="60% - Акцент4 22" xfId="1158"/>
    <cellStyle name="60% - Акцент4 23" xfId="1159"/>
    <cellStyle name="60% - Акцент4 24" xfId="1160"/>
    <cellStyle name="60% - Акцент4 25" xfId="1161"/>
    <cellStyle name="60% - Акцент4 26" xfId="1162"/>
    <cellStyle name="60% - Акцент4 27" xfId="1163"/>
    <cellStyle name="60% - Акцент4 28" xfId="1164"/>
    <cellStyle name="60% - Акцент4 29" xfId="1165"/>
    <cellStyle name="60% - Акцент4 3" xfId="1166"/>
    <cellStyle name="60% — акцент4 3" xfId="1167"/>
    <cellStyle name="60% - Акцент4 3_Приложение 1" xfId="1168"/>
    <cellStyle name="60% — акцент4 3_Приложение 1" xfId="1169"/>
    <cellStyle name="60% - Акцент4 3_Приложение 1_1" xfId="1170"/>
    <cellStyle name="60% — акцент4 3_Приложение 2" xfId="1171"/>
    <cellStyle name="60% - Акцент4 3_Приложение 2_1" xfId="1172"/>
    <cellStyle name="60% - Акцент4 30" xfId="1173"/>
    <cellStyle name="60% - Акцент4 31" xfId="1174"/>
    <cellStyle name="60% - Акцент4 32" xfId="1175"/>
    <cellStyle name="60% - Акцент4 33" xfId="1176"/>
    <cellStyle name="60% - Акцент4 34" xfId="1177"/>
    <cellStyle name="60% - Акцент4 35" xfId="1178"/>
    <cellStyle name="60% - Акцент4 36" xfId="1179"/>
    <cellStyle name="60% - Акцент4 37" xfId="1180"/>
    <cellStyle name="60% - Акцент4 38" xfId="1181"/>
    <cellStyle name="60% - Акцент4 39" xfId="1182"/>
    <cellStyle name="60% - Акцент4 4" xfId="1183"/>
    <cellStyle name="60% — акцент4 4" xfId="1184"/>
    <cellStyle name="60% - Акцент4 4_Приложение 1" xfId="1185"/>
    <cellStyle name="60% — акцент4 4_Приложение 1" xfId="1186"/>
    <cellStyle name="60% - Акцент4 4_Приложение 1_1" xfId="1187"/>
    <cellStyle name="60% — акцент4 4_Приложение 2" xfId="1188"/>
    <cellStyle name="60% - Акцент4 4_Приложение 2_1" xfId="1189"/>
    <cellStyle name="60% - Акцент4 40" xfId="1190"/>
    <cellStyle name="60% - Акцент4 41" xfId="1191"/>
    <cellStyle name="60% - Акцент4 42" xfId="1192"/>
    <cellStyle name="60% - Акцент4 43" xfId="1193"/>
    <cellStyle name="60% - Акцент4 44" xfId="1194"/>
    <cellStyle name="60% - Акцент4 45" xfId="1195"/>
    <cellStyle name="60% - Акцент4 5" xfId="1196"/>
    <cellStyle name="60% - Акцент4 6" xfId="1197"/>
    <cellStyle name="60% - Акцент4 7" xfId="1198"/>
    <cellStyle name="60% - Акцент4 8" xfId="1199"/>
    <cellStyle name="60% - Акцент4 9" xfId="1200"/>
    <cellStyle name="60% — акцент5" xfId="1201"/>
    <cellStyle name="60% - Акцент5 10" xfId="1202"/>
    <cellStyle name="60% - Акцент5 11" xfId="1203"/>
    <cellStyle name="60% - Акцент5 12" xfId="1204"/>
    <cellStyle name="60% - Акцент5 13" xfId="1205"/>
    <cellStyle name="60% - Акцент5 14" xfId="1206"/>
    <cellStyle name="60% - Акцент5 15" xfId="1207"/>
    <cellStyle name="60% - Акцент5 16" xfId="1208"/>
    <cellStyle name="60% - Акцент5 17" xfId="1209"/>
    <cellStyle name="60% - Акцент5 18" xfId="1210"/>
    <cellStyle name="60% - Акцент5 19" xfId="1211"/>
    <cellStyle name="60% - Акцент5 2" xfId="1212"/>
    <cellStyle name="60% — акцент5 2" xfId="1213"/>
    <cellStyle name="60% - Акцент5 2_Приложение 1" xfId="1214"/>
    <cellStyle name="60% — акцент5 2_Приложение 1" xfId="1215"/>
    <cellStyle name="60% - Акцент5 2_Приложение 1_1" xfId="1216"/>
    <cellStyle name="60% — акцент5 2_Приложение 2" xfId="1217"/>
    <cellStyle name="60% - Акцент5 2_Приложение 2_1" xfId="1218"/>
    <cellStyle name="60% - Акцент5 20" xfId="1219"/>
    <cellStyle name="60% - Акцент5 21" xfId="1220"/>
    <cellStyle name="60% - Акцент5 22" xfId="1221"/>
    <cellStyle name="60% - Акцент5 23" xfId="1222"/>
    <cellStyle name="60% - Акцент5 24" xfId="1223"/>
    <cellStyle name="60% - Акцент5 25" xfId="1224"/>
    <cellStyle name="60% - Акцент5 26" xfId="1225"/>
    <cellStyle name="60% - Акцент5 27" xfId="1226"/>
    <cellStyle name="60% - Акцент5 28" xfId="1227"/>
    <cellStyle name="60% - Акцент5 29" xfId="1228"/>
    <cellStyle name="60% - Акцент5 3" xfId="1229"/>
    <cellStyle name="60% — акцент5 3" xfId="1230"/>
    <cellStyle name="60% - Акцент5 3_Приложение 1" xfId="1231"/>
    <cellStyle name="60% — акцент5 3_Приложение 1" xfId="1232"/>
    <cellStyle name="60% - Акцент5 3_Приложение 1_1" xfId="1233"/>
    <cellStyle name="60% — акцент5 3_Приложение 2" xfId="1234"/>
    <cellStyle name="60% - Акцент5 3_Приложение 2_1" xfId="1235"/>
    <cellStyle name="60% - Акцент5 30" xfId="1236"/>
    <cellStyle name="60% - Акцент5 31" xfId="1237"/>
    <cellStyle name="60% - Акцент5 32" xfId="1238"/>
    <cellStyle name="60% - Акцент5 33" xfId="1239"/>
    <cellStyle name="60% - Акцент5 34" xfId="1240"/>
    <cellStyle name="60% - Акцент5 35" xfId="1241"/>
    <cellStyle name="60% - Акцент5 36" xfId="1242"/>
    <cellStyle name="60% - Акцент5 37" xfId="1243"/>
    <cellStyle name="60% - Акцент5 38" xfId="1244"/>
    <cellStyle name="60% - Акцент5 39" xfId="1245"/>
    <cellStyle name="60% - Акцент5 4" xfId="1246"/>
    <cellStyle name="60% — акцент5 4" xfId="1247"/>
    <cellStyle name="60% - Акцент5 4_Приложение 1" xfId="1248"/>
    <cellStyle name="60% — акцент5 4_Приложение 1" xfId="1249"/>
    <cellStyle name="60% - Акцент5 4_Приложение 1_1" xfId="1250"/>
    <cellStyle name="60% — акцент5 4_Приложение 2" xfId="1251"/>
    <cellStyle name="60% - Акцент5 4_Приложение 2_1" xfId="1252"/>
    <cellStyle name="60% - Акцент5 40" xfId="1253"/>
    <cellStyle name="60% - Акцент5 41" xfId="1254"/>
    <cellStyle name="60% - Акцент5 42" xfId="1255"/>
    <cellStyle name="60% - Акцент5 43" xfId="1256"/>
    <cellStyle name="60% - Акцент5 44" xfId="1257"/>
    <cellStyle name="60% - Акцент5 45" xfId="1258"/>
    <cellStyle name="60% - Акцент5 5" xfId="1259"/>
    <cellStyle name="60% - Акцент5 6" xfId="1260"/>
    <cellStyle name="60% - Акцент5 7" xfId="1261"/>
    <cellStyle name="60% - Акцент5 8" xfId="1262"/>
    <cellStyle name="60% - Акцент5 9" xfId="1263"/>
    <cellStyle name="60% — акцент6" xfId="1264"/>
    <cellStyle name="60% - Акцент6 10" xfId="1265"/>
    <cellStyle name="60% - Акцент6 11" xfId="1266"/>
    <cellStyle name="60% - Акцент6 12" xfId="1267"/>
    <cellStyle name="60% - Акцент6 13" xfId="1268"/>
    <cellStyle name="60% - Акцент6 14" xfId="1269"/>
    <cellStyle name="60% - Акцент6 15" xfId="1270"/>
    <cellStyle name="60% - Акцент6 16" xfId="1271"/>
    <cellStyle name="60% - Акцент6 17" xfId="1272"/>
    <cellStyle name="60% - Акцент6 18" xfId="1273"/>
    <cellStyle name="60% - Акцент6 19" xfId="1274"/>
    <cellStyle name="60% - Акцент6 2" xfId="1275"/>
    <cellStyle name="60% — акцент6 2" xfId="1276"/>
    <cellStyle name="60% - Акцент6 2_Приложение 1" xfId="1277"/>
    <cellStyle name="60% — акцент6 2_Приложение 1" xfId="1278"/>
    <cellStyle name="60% - Акцент6 2_Приложение 1_1" xfId="1279"/>
    <cellStyle name="60% — акцент6 2_Приложение 2" xfId="1280"/>
    <cellStyle name="60% - Акцент6 2_Приложение 2_1" xfId="1281"/>
    <cellStyle name="60% - Акцент6 20" xfId="1282"/>
    <cellStyle name="60% - Акцент6 21" xfId="1283"/>
    <cellStyle name="60% - Акцент6 22" xfId="1284"/>
    <cellStyle name="60% - Акцент6 23" xfId="1285"/>
    <cellStyle name="60% - Акцент6 24" xfId="1286"/>
    <cellStyle name="60% - Акцент6 25" xfId="1287"/>
    <cellStyle name="60% - Акцент6 26" xfId="1288"/>
    <cellStyle name="60% - Акцент6 27" xfId="1289"/>
    <cellStyle name="60% - Акцент6 28" xfId="1290"/>
    <cellStyle name="60% - Акцент6 29" xfId="1291"/>
    <cellStyle name="60% - Акцент6 3" xfId="1292"/>
    <cellStyle name="60% — акцент6 3" xfId="1293"/>
    <cellStyle name="60% - Акцент6 3_Приложение 1" xfId="1294"/>
    <cellStyle name="60% — акцент6 3_Приложение 1" xfId="1295"/>
    <cellStyle name="60% - Акцент6 3_Приложение 1_1" xfId="1296"/>
    <cellStyle name="60% — акцент6 3_Приложение 2" xfId="1297"/>
    <cellStyle name="60% - Акцент6 3_Приложение 2_1" xfId="1298"/>
    <cellStyle name="60% - Акцент6 30" xfId="1299"/>
    <cellStyle name="60% - Акцент6 31" xfId="1300"/>
    <cellStyle name="60% - Акцент6 32" xfId="1301"/>
    <cellStyle name="60% - Акцент6 33" xfId="1302"/>
    <cellStyle name="60% - Акцент6 34" xfId="1303"/>
    <cellStyle name="60% - Акцент6 35" xfId="1304"/>
    <cellStyle name="60% - Акцент6 36" xfId="1305"/>
    <cellStyle name="60% - Акцент6 37" xfId="1306"/>
    <cellStyle name="60% - Акцент6 38" xfId="1307"/>
    <cellStyle name="60% - Акцент6 39" xfId="1308"/>
    <cellStyle name="60% - Акцент6 4" xfId="1309"/>
    <cellStyle name="60% — акцент6 4" xfId="1310"/>
    <cellStyle name="60% - Акцент6 4_Приложение 1" xfId="1311"/>
    <cellStyle name="60% — акцент6 4_Приложение 1" xfId="1312"/>
    <cellStyle name="60% - Акцент6 4_Приложение 1_1" xfId="1313"/>
    <cellStyle name="60% — акцент6 4_Приложение 2" xfId="1314"/>
    <cellStyle name="60% - Акцент6 4_Приложение 2_1" xfId="1315"/>
    <cellStyle name="60% - Акцент6 40" xfId="1316"/>
    <cellStyle name="60% - Акцент6 41" xfId="1317"/>
    <cellStyle name="60% - Акцент6 42" xfId="1318"/>
    <cellStyle name="60% - Акцент6 43" xfId="1319"/>
    <cellStyle name="60% - Акцент6 44" xfId="1320"/>
    <cellStyle name="60% - Акцент6 45" xfId="1321"/>
    <cellStyle name="60% - Акцент6 5" xfId="1322"/>
    <cellStyle name="60% - Акцент6 6" xfId="1323"/>
    <cellStyle name="60% - Акцент6 7" xfId="1324"/>
    <cellStyle name="60% - Акцент6 8" xfId="1325"/>
    <cellStyle name="60% - Акцент6 9" xfId="1326"/>
    <cellStyle name="Excel Built-in Normal" xfId="1327"/>
    <cellStyle name="TableStyleLight1" xfId="1328"/>
    <cellStyle name="Акцент1" xfId="1329" builtinId="29" customBuiltin="1"/>
    <cellStyle name="Акцент1 10" xfId="1330"/>
    <cellStyle name="Акцент1 11" xfId="1331"/>
    <cellStyle name="Акцент1 12" xfId="1332"/>
    <cellStyle name="Акцент1 13" xfId="1333"/>
    <cellStyle name="Акцент1 14" xfId="1334"/>
    <cellStyle name="Акцент1 15" xfId="1335"/>
    <cellStyle name="Акцент1 16" xfId="1336"/>
    <cellStyle name="Акцент1 17" xfId="1337"/>
    <cellStyle name="Акцент1 18" xfId="1338"/>
    <cellStyle name="Акцент1 19" xfId="1339"/>
    <cellStyle name="Акцент1 2" xfId="1340"/>
    <cellStyle name="Акцент1 20" xfId="1341"/>
    <cellStyle name="Акцент1 21" xfId="1342"/>
    <cellStyle name="Акцент1 22" xfId="1343"/>
    <cellStyle name="Акцент1 23" xfId="1344"/>
    <cellStyle name="Акцент1 24" xfId="1345"/>
    <cellStyle name="Акцент1 25" xfId="1346"/>
    <cellStyle name="Акцент1 26" xfId="1347"/>
    <cellStyle name="Акцент1 27" xfId="1348"/>
    <cellStyle name="Акцент1 28" xfId="1349"/>
    <cellStyle name="Акцент1 29" xfId="1350"/>
    <cellStyle name="Акцент1 3" xfId="1351"/>
    <cellStyle name="Акцент1 30" xfId="1352"/>
    <cellStyle name="Акцент1 31" xfId="1353"/>
    <cellStyle name="Акцент1 32" xfId="1354"/>
    <cellStyle name="Акцент1 33" xfId="1355"/>
    <cellStyle name="Акцент1 34" xfId="1356"/>
    <cellStyle name="Акцент1 35" xfId="1357"/>
    <cellStyle name="Акцент1 36" xfId="1358"/>
    <cellStyle name="Акцент1 37" xfId="1359"/>
    <cellStyle name="Акцент1 38" xfId="1360"/>
    <cellStyle name="Акцент1 39" xfId="1361"/>
    <cellStyle name="Акцент1 4" xfId="1362"/>
    <cellStyle name="Акцент1 40" xfId="1363"/>
    <cellStyle name="Акцент1 41" xfId="1364"/>
    <cellStyle name="Акцент1 42" xfId="1365"/>
    <cellStyle name="Акцент1 43" xfId="1366"/>
    <cellStyle name="Акцент1 5" xfId="1367"/>
    <cellStyle name="Акцент1 6" xfId="1368"/>
    <cellStyle name="Акцент1 7" xfId="1369"/>
    <cellStyle name="Акцент1 8" xfId="1370"/>
    <cellStyle name="Акцент1 9" xfId="1371"/>
    <cellStyle name="Акцент2" xfId="1372" builtinId="33" customBuiltin="1"/>
    <cellStyle name="Акцент2 10" xfId="1373"/>
    <cellStyle name="Акцент2 11" xfId="1374"/>
    <cellStyle name="Акцент2 12" xfId="1375"/>
    <cellStyle name="Акцент2 13" xfId="1376"/>
    <cellStyle name="Акцент2 14" xfId="1377"/>
    <cellStyle name="Акцент2 15" xfId="1378"/>
    <cellStyle name="Акцент2 16" xfId="1379"/>
    <cellStyle name="Акцент2 17" xfId="1380"/>
    <cellStyle name="Акцент2 18" xfId="1381"/>
    <cellStyle name="Акцент2 19" xfId="1382"/>
    <cellStyle name="Акцент2 2" xfId="1383"/>
    <cellStyle name="Акцент2 20" xfId="1384"/>
    <cellStyle name="Акцент2 21" xfId="1385"/>
    <cellStyle name="Акцент2 22" xfId="1386"/>
    <cellStyle name="Акцент2 23" xfId="1387"/>
    <cellStyle name="Акцент2 24" xfId="1388"/>
    <cellStyle name="Акцент2 25" xfId="1389"/>
    <cellStyle name="Акцент2 26" xfId="1390"/>
    <cellStyle name="Акцент2 27" xfId="1391"/>
    <cellStyle name="Акцент2 28" xfId="1392"/>
    <cellStyle name="Акцент2 29" xfId="1393"/>
    <cellStyle name="Акцент2 3" xfId="1394"/>
    <cellStyle name="Акцент2 30" xfId="1395"/>
    <cellStyle name="Акцент2 31" xfId="1396"/>
    <cellStyle name="Акцент2 32" xfId="1397"/>
    <cellStyle name="Акцент2 33" xfId="1398"/>
    <cellStyle name="Акцент2 34" xfId="1399"/>
    <cellStyle name="Акцент2 35" xfId="1400"/>
    <cellStyle name="Акцент2 36" xfId="1401"/>
    <cellStyle name="Акцент2 37" xfId="1402"/>
    <cellStyle name="Акцент2 38" xfId="1403"/>
    <cellStyle name="Акцент2 39" xfId="1404"/>
    <cellStyle name="Акцент2 4" xfId="1405"/>
    <cellStyle name="Акцент2 40" xfId="1406"/>
    <cellStyle name="Акцент2 41" xfId="1407"/>
    <cellStyle name="Акцент2 42" xfId="1408"/>
    <cellStyle name="Акцент2 43" xfId="1409"/>
    <cellStyle name="Акцент2 5" xfId="1410"/>
    <cellStyle name="Акцент2 6" xfId="1411"/>
    <cellStyle name="Акцент2 7" xfId="1412"/>
    <cellStyle name="Акцент2 8" xfId="1413"/>
    <cellStyle name="Акцент2 9" xfId="1414"/>
    <cellStyle name="Акцент3" xfId="1415" builtinId="37" customBuiltin="1"/>
    <cellStyle name="Акцент3 10" xfId="1416"/>
    <cellStyle name="Акцент3 11" xfId="1417"/>
    <cellStyle name="Акцент3 12" xfId="1418"/>
    <cellStyle name="Акцент3 13" xfId="1419"/>
    <cellStyle name="Акцент3 14" xfId="1420"/>
    <cellStyle name="Акцент3 15" xfId="1421"/>
    <cellStyle name="Акцент3 16" xfId="1422"/>
    <cellStyle name="Акцент3 17" xfId="1423"/>
    <cellStyle name="Акцент3 18" xfId="1424"/>
    <cellStyle name="Акцент3 19" xfId="1425"/>
    <cellStyle name="Акцент3 2" xfId="1426"/>
    <cellStyle name="Акцент3 20" xfId="1427"/>
    <cellStyle name="Акцент3 21" xfId="1428"/>
    <cellStyle name="Акцент3 22" xfId="1429"/>
    <cellStyle name="Акцент3 23" xfId="1430"/>
    <cellStyle name="Акцент3 24" xfId="1431"/>
    <cellStyle name="Акцент3 25" xfId="1432"/>
    <cellStyle name="Акцент3 26" xfId="1433"/>
    <cellStyle name="Акцент3 27" xfId="1434"/>
    <cellStyle name="Акцент3 28" xfId="1435"/>
    <cellStyle name="Акцент3 29" xfId="1436"/>
    <cellStyle name="Акцент3 3" xfId="1437"/>
    <cellStyle name="Акцент3 30" xfId="1438"/>
    <cellStyle name="Акцент3 31" xfId="1439"/>
    <cellStyle name="Акцент3 32" xfId="1440"/>
    <cellStyle name="Акцент3 33" xfId="1441"/>
    <cellStyle name="Акцент3 34" xfId="1442"/>
    <cellStyle name="Акцент3 35" xfId="1443"/>
    <cellStyle name="Акцент3 36" xfId="1444"/>
    <cellStyle name="Акцент3 37" xfId="1445"/>
    <cellStyle name="Акцент3 38" xfId="1446"/>
    <cellStyle name="Акцент3 39" xfId="1447"/>
    <cellStyle name="Акцент3 4" xfId="1448"/>
    <cellStyle name="Акцент3 40" xfId="1449"/>
    <cellStyle name="Акцент3 41" xfId="1450"/>
    <cellStyle name="Акцент3 42" xfId="1451"/>
    <cellStyle name="Акцент3 43" xfId="1452"/>
    <cellStyle name="Акцент3 5" xfId="1453"/>
    <cellStyle name="Акцент3 6" xfId="1454"/>
    <cellStyle name="Акцент3 7" xfId="1455"/>
    <cellStyle name="Акцент3 8" xfId="1456"/>
    <cellStyle name="Акцент3 9" xfId="1457"/>
    <cellStyle name="Акцент4" xfId="1458" builtinId="41" customBuiltin="1"/>
    <cellStyle name="Акцент4 10" xfId="1459"/>
    <cellStyle name="Акцент4 11" xfId="1460"/>
    <cellStyle name="Акцент4 12" xfId="1461"/>
    <cellStyle name="Акцент4 13" xfId="1462"/>
    <cellStyle name="Акцент4 14" xfId="1463"/>
    <cellStyle name="Акцент4 15" xfId="1464"/>
    <cellStyle name="Акцент4 16" xfId="1465"/>
    <cellStyle name="Акцент4 17" xfId="1466"/>
    <cellStyle name="Акцент4 18" xfId="1467"/>
    <cellStyle name="Акцент4 19" xfId="1468"/>
    <cellStyle name="Акцент4 2" xfId="1469"/>
    <cellStyle name="Акцент4 20" xfId="1470"/>
    <cellStyle name="Акцент4 21" xfId="1471"/>
    <cellStyle name="Акцент4 22" xfId="1472"/>
    <cellStyle name="Акцент4 23" xfId="1473"/>
    <cellStyle name="Акцент4 24" xfId="1474"/>
    <cellStyle name="Акцент4 25" xfId="1475"/>
    <cellStyle name="Акцент4 26" xfId="1476"/>
    <cellStyle name="Акцент4 27" xfId="1477"/>
    <cellStyle name="Акцент4 28" xfId="1478"/>
    <cellStyle name="Акцент4 29" xfId="1479"/>
    <cellStyle name="Акцент4 3" xfId="1480"/>
    <cellStyle name="Акцент4 30" xfId="1481"/>
    <cellStyle name="Акцент4 31" xfId="1482"/>
    <cellStyle name="Акцент4 32" xfId="1483"/>
    <cellStyle name="Акцент4 33" xfId="1484"/>
    <cellStyle name="Акцент4 34" xfId="1485"/>
    <cellStyle name="Акцент4 35" xfId="1486"/>
    <cellStyle name="Акцент4 36" xfId="1487"/>
    <cellStyle name="Акцент4 37" xfId="1488"/>
    <cellStyle name="Акцент4 38" xfId="1489"/>
    <cellStyle name="Акцент4 39" xfId="1490"/>
    <cellStyle name="Акцент4 4" xfId="1491"/>
    <cellStyle name="Акцент4 40" xfId="1492"/>
    <cellStyle name="Акцент4 41" xfId="1493"/>
    <cellStyle name="Акцент4 42" xfId="1494"/>
    <cellStyle name="Акцент4 43" xfId="1495"/>
    <cellStyle name="Акцент4 5" xfId="1496"/>
    <cellStyle name="Акцент4 6" xfId="1497"/>
    <cellStyle name="Акцент4 7" xfId="1498"/>
    <cellStyle name="Акцент4 8" xfId="1499"/>
    <cellStyle name="Акцент4 9" xfId="1500"/>
    <cellStyle name="Акцент5" xfId="1501" builtinId="45" customBuiltin="1"/>
    <cellStyle name="Акцент5 10" xfId="1502"/>
    <cellStyle name="Акцент5 11" xfId="1503"/>
    <cellStyle name="Акцент5 12" xfId="1504"/>
    <cellStyle name="Акцент5 13" xfId="1505"/>
    <cellStyle name="Акцент5 14" xfId="1506"/>
    <cellStyle name="Акцент5 15" xfId="1507"/>
    <cellStyle name="Акцент5 16" xfId="1508"/>
    <cellStyle name="Акцент5 17" xfId="1509"/>
    <cellStyle name="Акцент5 18" xfId="1510"/>
    <cellStyle name="Акцент5 19" xfId="1511"/>
    <cellStyle name="Акцент5 2" xfId="1512"/>
    <cellStyle name="Акцент5 20" xfId="1513"/>
    <cellStyle name="Акцент5 21" xfId="1514"/>
    <cellStyle name="Акцент5 22" xfId="1515"/>
    <cellStyle name="Акцент5 23" xfId="1516"/>
    <cellStyle name="Акцент5 24" xfId="1517"/>
    <cellStyle name="Акцент5 25" xfId="1518"/>
    <cellStyle name="Акцент5 26" xfId="1519"/>
    <cellStyle name="Акцент5 27" xfId="1520"/>
    <cellStyle name="Акцент5 28" xfId="1521"/>
    <cellStyle name="Акцент5 29" xfId="1522"/>
    <cellStyle name="Акцент5 3" xfId="1523"/>
    <cellStyle name="Акцент5 30" xfId="1524"/>
    <cellStyle name="Акцент5 31" xfId="1525"/>
    <cellStyle name="Акцент5 32" xfId="1526"/>
    <cellStyle name="Акцент5 33" xfId="1527"/>
    <cellStyle name="Акцент5 34" xfId="1528"/>
    <cellStyle name="Акцент5 35" xfId="1529"/>
    <cellStyle name="Акцент5 36" xfId="1530"/>
    <cellStyle name="Акцент5 37" xfId="1531"/>
    <cellStyle name="Акцент5 38" xfId="1532"/>
    <cellStyle name="Акцент5 39" xfId="1533"/>
    <cellStyle name="Акцент5 4" xfId="1534"/>
    <cellStyle name="Акцент5 40" xfId="1535"/>
    <cellStyle name="Акцент5 41" xfId="1536"/>
    <cellStyle name="Акцент5 42" xfId="1537"/>
    <cellStyle name="Акцент5 43" xfId="1538"/>
    <cellStyle name="Акцент5 5" xfId="1539"/>
    <cellStyle name="Акцент5 6" xfId="1540"/>
    <cellStyle name="Акцент5 7" xfId="1541"/>
    <cellStyle name="Акцент5 8" xfId="1542"/>
    <cellStyle name="Акцент5 9" xfId="1543"/>
    <cellStyle name="Акцент6" xfId="1544" builtinId="49" customBuiltin="1"/>
    <cellStyle name="Акцент6 10" xfId="1545"/>
    <cellStyle name="Акцент6 11" xfId="1546"/>
    <cellStyle name="Акцент6 12" xfId="1547"/>
    <cellStyle name="Акцент6 13" xfId="1548"/>
    <cellStyle name="Акцент6 14" xfId="1549"/>
    <cellStyle name="Акцент6 15" xfId="1550"/>
    <cellStyle name="Акцент6 16" xfId="1551"/>
    <cellStyle name="Акцент6 17" xfId="1552"/>
    <cellStyle name="Акцент6 18" xfId="1553"/>
    <cellStyle name="Акцент6 19" xfId="1554"/>
    <cellStyle name="Акцент6 2" xfId="1555"/>
    <cellStyle name="Акцент6 20" xfId="1556"/>
    <cellStyle name="Акцент6 21" xfId="1557"/>
    <cellStyle name="Акцент6 22" xfId="1558"/>
    <cellStyle name="Акцент6 23" xfId="1559"/>
    <cellStyle name="Акцент6 24" xfId="1560"/>
    <cellStyle name="Акцент6 25" xfId="1561"/>
    <cellStyle name="Акцент6 26" xfId="1562"/>
    <cellStyle name="Акцент6 27" xfId="1563"/>
    <cellStyle name="Акцент6 28" xfId="1564"/>
    <cellStyle name="Акцент6 29" xfId="1565"/>
    <cellStyle name="Акцент6 3" xfId="1566"/>
    <cellStyle name="Акцент6 30" xfId="1567"/>
    <cellStyle name="Акцент6 31" xfId="1568"/>
    <cellStyle name="Акцент6 32" xfId="1569"/>
    <cellStyle name="Акцент6 33" xfId="1570"/>
    <cellStyle name="Акцент6 34" xfId="1571"/>
    <cellStyle name="Акцент6 35" xfId="1572"/>
    <cellStyle name="Акцент6 36" xfId="1573"/>
    <cellStyle name="Акцент6 37" xfId="1574"/>
    <cellStyle name="Акцент6 38" xfId="1575"/>
    <cellStyle name="Акцент6 39" xfId="1576"/>
    <cellStyle name="Акцент6 4" xfId="1577"/>
    <cellStyle name="Акцент6 40" xfId="1578"/>
    <cellStyle name="Акцент6 41" xfId="1579"/>
    <cellStyle name="Акцент6 42" xfId="1580"/>
    <cellStyle name="Акцент6 43" xfId="1581"/>
    <cellStyle name="Акцент6 5" xfId="1582"/>
    <cellStyle name="Акцент6 6" xfId="1583"/>
    <cellStyle name="Акцент6 7" xfId="1584"/>
    <cellStyle name="Акцент6 8" xfId="1585"/>
    <cellStyle name="Акцент6 9" xfId="1586"/>
    <cellStyle name="Ввод " xfId="1587" builtinId="20" customBuiltin="1"/>
    <cellStyle name="Ввод  10" xfId="1588"/>
    <cellStyle name="Ввод  11" xfId="1589"/>
    <cellStyle name="Ввод  12" xfId="1590"/>
    <cellStyle name="Ввод  13" xfId="1591"/>
    <cellStyle name="Ввод  14" xfId="1592"/>
    <cellStyle name="Ввод  15" xfId="1593"/>
    <cellStyle name="Ввод  16" xfId="1594"/>
    <cellStyle name="Ввод  17" xfId="1595"/>
    <cellStyle name="Ввод  18" xfId="1596"/>
    <cellStyle name="Ввод  19" xfId="1597"/>
    <cellStyle name="Ввод  2" xfId="1598"/>
    <cellStyle name="Ввод  20" xfId="1599"/>
    <cellStyle name="Ввод  21" xfId="1600"/>
    <cellStyle name="Ввод  22" xfId="1601"/>
    <cellStyle name="Ввод  23" xfId="1602"/>
    <cellStyle name="Ввод  24" xfId="1603"/>
    <cellStyle name="Ввод  25" xfId="1604"/>
    <cellStyle name="Ввод  26" xfId="1605"/>
    <cellStyle name="Ввод  27" xfId="1606"/>
    <cellStyle name="Ввод  28" xfId="1607"/>
    <cellStyle name="Ввод  29" xfId="1608"/>
    <cellStyle name="Ввод  3" xfId="1609"/>
    <cellStyle name="Ввод  30" xfId="1610"/>
    <cellStyle name="Ввод  31" xfId="1611"/>
    <cellStyle name="Ввод  32" xfId="1612"/>
    <cellStyle name="Ввод  33" xfId="1613"/>
    <cellStyle name="Ввод  34" xfId="1614"/>
    <cellStyle name="Ввод  35" xfId="1615"/>
    <cellStyle name="Ввод  36" xfId="1616"/>
    <cellStyle name="Ввод  37" xfId="1617"/>
    <cellStyle name="Ввод  38" xfId="1618"/>
    <cellStyle name="Ввод  39" xfId="1619"/>
    <cellStyle name="Ввод  4" xfId="1620"/>
    <cellStyle name="Ввод  40" xfId="1621"/>
    <cellStyle name="Ввод  41" xfId="1622"/>
    <cellStyle name="Ввод  42" xfId="1623"/>
    <cellStyle name="Ввод  43" xfId="1624"/>
    <cellStyle name="Ввод  5" xfId="1625"/>
    <cellStyle name="Ввод  6" xfId="1626"/>
    <cellStyle name="Ввод  7" xfId="1627"/>
    <cellStyle name="Ввод  8" xfId="1628"/>
    <cellStyle name="Ввод  9" xfId="1629"/>
    <cellStyle name="Вывод" xfId="1630" builtinId="21" customBuiltin="1"/>
    <cellStyle name="Вывод 10" xfId="1631"/>
    <cellStyle name="Вывод 11" xfId="1632"/>
    <cellStyle name="Вывод 12" xfId="1633"/>
    <cellStyle name="Вывод 13" xfId="1634"/>
    <cellStyle name="Вывод 14" xfId="1635"/>
    <cellStyle name="Вывод 15" xfId="1636"/>
    <cellStyle name="Вывод 16" xfId="1637"/>
    <cellStyle name="Вывод 17" xfId="1638"/>
    <cellStyle name="Вывод 18" xfId="1639"/>
    <cellStyle name="Вывод 19" xfId="1640"/>
    <cellStyle name="Вывод 2" xfId="1641"/>
    <cellStyle name="Вывод 20" xfId="1642"/>
    <cellStyle name="Вывод 21" xfId="1643"/>
    <cellStyle name="Вывод 22" xfId="1644"/>
    <cellStyle name="Вывод 23" xfId="1645"/>
    <cellStyle name="Вывод 24" xfId="1646"/>
    <cellStyle name="Вывод 25" xfId="1647"/>
    <cellStyle name="Вывод 26" xfId="1648"/>
    <cellStyle name="Вывод 27" xfId="1649"/>
    <cellStyle name="Вывод 28" xfId="1650"/>
    <cellStyle name="Вывод 29" xfId="1651"/>
    <cellStyle name="Вывод 3" xfId="1652"/>
    <cellStyle name="Вывод 30" xfId="1653"/>
    <cellStyle name="Вывод 31" xfId="1654"/>
    <cellStyle name="Вывод 32" xfId="1655"/>
    <cellStyle name="Вывод 33" xfId="1656"/>
    <cellStyle name="Вывод 34" xfId="1657"/>
    <cellStyle name="Вывод 35" xfId="1658"/>
    <cellStyle name="Вывод 36" xfId="1659"/>
    <cellStyle name="Вывод 37" xfId="1660"/>
    <cellStyle name="Вывод 38" xfId="1661"/>
    <cellStyle name="Вывод 39" xfId="1662"/>
    <cellStyle name="Вывод 4" xfId="1663"/>
    <cellStyle name="Вывод 40" xfId="1664"/>
    <cellStyle name="Вывод 41" xfId="1665"/>
    <cellStyle name="Вывод 42" xfId="1666"/>
    <cellStyle name="Вывод 43" xfId="1667"/>
    <cellStyle name="Вывод 44" xfId="1668"/>
    <cellStyle name="Вывод 5" xfId="1669"/>
    <cellStyle name="Вывод 6" xfId="1670"/>
    <cellStyle name="Вывод 7" xfId="1671"/>
    <cellStyle name="Вывод 8" xfId="1672"/>
    <cellStyle name="Вывод 9" xfId="1673"/>
    <cellStyle name="Вычисление" xfId="1674" builtinId="22" customBuiltin="1"/>
    <cellStyle name="Вычисление 10" xfId="1675"/>
    <cellStyle name="Вычисление 11" xfId="1676"/>
    <cellStyle name="Вычисление 12" xfId="1677"/>
    <cellStyle name="Вычисление 13" xfId="1678"/>
    <cellStyle name="Вычисление 14" xfId="1679"/>
    <cellStyle name="Вычисление 15" xfId="1680"/>
    <cellStyle name="Вычисление 16" xfId="1681"/>
    <cellStyle name="Вычисление 17" xfId="1682"/>
    <cellStyle name="Вычисление 18" xfId="1683"/>
    <cellStyle name="Вычисление 19" xfId="1684"/>
    <cellStyle name="Вычисление 2" xfId="1685"/>
    <cellStyle name="Вычисление 20" xfId="1686"/>
    <cellStyle name="Вычисление 21" xfId="1687"/>
    <cellStyle name="Вычисление 22" xfId="1688"/>
    <cellStyle name="Вычисление 23" xfId="1689"/>
    <cellStyle name="Вычисление 24" xfId="1690"/>
    <cellStyle name="Вычисление 25" xfId="1691"/>
    <cellStyle name="Вычисление 26" xfId="1692"/>
    <cellStyle name="Вычисление 27" xfId="1693"/>
    <cellStyle name="Вычисление 28" xfId="1694"/>
    <cellStyle name="Вычисление 29" xfId="1695"/>
    <cellStyle name="Вычисление 3" xfId="1696"/>
    <cellStyle name="Вычисление 30" xfId="1697"/>
    <cellStyle name="Вычисление 31" xfId="1698"/>
    <cellStyle name="Вычисление 32" xfId="1699"/>
    <cellStyle name="Вычисление 33" xfId="1700"/>
    <cellStyle name="Вычисление 34" xfId="1701"/>
    <cellStyle name="Вычисление 35" xfId="1702"/>
    <cellStyle name="Вычисление 36" xfId="1703"/>
    <cellStyle name="Вычисление 37" xfId="1704"/>
    <cellStyle name="Вычисление 38" xfId="1705"/>
    <cellStyle name="Вычисление 39" xfId="1706"/>
    <cellStyle name="Вычисление 4" xfId="1707"/>
    <cellStyle name="Вычисление 40" xfId="1708"/>
    <cellStyle name="Вычисление 41" xfId="1709"/>
    <cellStyle name="Вычисление 42" xfId="1710"/>
    <cellStyle name="Вычисление 43" xfId="1711"/>
    <cellStyle name="Вычисление 44" xfId="1712"/>
    <cellStyle name="Вычисление 5" xfId="1713"/>
    <cellStyle name="Вычисление 6" xfId="1714"/>
    <cellStyle name="Вычисление 7" xfId="1715"/>
    <cellStyle name="Вычисление 8" xfId="1716"/>
    <cellStyle name="Вычисление 9" xfId="1717"/>
    <cellStyle name="Заголовок 1" xfId="1718" builtinId="16" customBuiltin="1"/>
    <cellStyle name="Заголовок 1 10" xfId="1719"/>
    <cellStyle name="Заголовок 1 11" xfId="1720"/>
    <cellStyle name="Заголовок 1 12" xfId="1721"/>
    <cellStyle name="Заголовок 1 13" xfId="1722"/>
    <cellStyle name="Заголовок 1 14" xfId="1723"/>
    <cellStyle name="Заголовок 1 15" xfId="1724"/>
    <cellStyle name="Заголовок 1 16" xfId="1725"/>
    <cellStyle name="Заголовок 1 17" xfId="1726"/>
    <cellStyle name="Заголовок 1 18" xfId="1727"/>
    <cellStyle name="Заголовок 1 19" xfId="1728"/>
    <cellStyle name="Заголовок 1 2" xfId="1729"/>
    <cellStyle name="Заголовок 1 20" xfId="1730"/>
    <cellStyle name="Заголовок 1 21" xfId="1731"/>
    <cellStyle name="Заголовок 1 22" xfId="1732"/>
    <cellStyle name="Заголовок 1 23" xfId="1733"/>
    <cellStyle name="Заголовок 1 24" xfId="1734"/>
    <cellStyle name="Заголовок 1 25" xfId="1735"/>
    <cellStyle name="Заголовок 1 26" xfId="1736"/>
    <cellStyle name="Заголовок 1 27" xfId="1737"/>
    <cellStyle name="Заголовок 1 28" xfId="1738"/>
    <cellStyle name="Заголовок 1 29" xfId="1739"/>
    <cellStyle name="Заголовок 1 3" xfId="1740"/>
    <cellStyle name="Заголовок 1 30" xfId="1741"/>
    <cellStyle name="Заголовок 1 31" xfId="1742"/>
    <cellStyle name="Заголовок 1 32" xfId="1743"/>
    <cellStyle name="Заголовок 1 33" xfId="1744"/>
    <cellStyle name="Заголовок 1 34" xfId="1745"/>
    <cellStyle name="Заголовок 1 35" xfId="1746"/>
    <cellStyle name="Заголовок 1 36" xfId="1747"/>
    <cellStyle name="Заголовок 1 37" xfId="1748"/>
    <cellStyle name="Заголовок 1 38" xfId="1749"/>
    <cellStyle name="Заголовок 1 39" xfId="1750"/>
    <cellStyle name="Заголовок 1 4" xfId="1751"/>
    <cellStyle name="Заголовок 1 40" xfId="1752"/>
    <cellStyle name="Заголовок 1 41" xfId="1753"/>
    <cellStyle name="Заголовок 1 42" xfId="1754"/>
    <cellStyle name="Заголовок 1 43" xfId="1755"/>
    <cellStyle name="Заголовок 1 5" xfId="1756"/>
    <cellStyle name="Заголовок 1 6" xfId="1757"/>
    <cellStyle name="Заголовок 1 7" xfId="1758"/>
    <cellStyle name="Заголовок 1 8" xfId="1759"/>
    <cellStyle name="Заголовок 1 9" xfId="1760"/>
    <cellStyle name="Заголовок 2" xfId="1761" builtinId="17" customBuiltin="1"/>
    <cellStyle name="Заголовок 2 10" xfId="1762"/>
    <cellStyle name="Заголовок 2 11" xfId="1763"/>
    <cellStyle name="Заголовок 2 12" xfId="1764"/>
    <cellStyle name="Заголовок 2 13" xfId="1765"/>
    <cellStyle name="Заголовок 2 14" xfId="1766"/>
    <cellStyle name="Заголовок 2 15" xfId="1767"/>
    <cellStyle name="Заголовок 2 16" xfId="1768"/>
    <cellStyle name="Заголовок 2 17" xfId="1769"/>
    <cellStyle name="Заголовок 2 18" xfId="1770"/>
    <cellStyle name="Заголовок 2 19" xfId="1771"/>
    <cellStyle name="Заголовок 2 2" xfId="1772"/>
    <cellStyle name="Заголовок 2 20" xfId="1773"/>
    <cellStyle name="Заголовок 2 21" xfId="1774"/>
    <cellStyle name="Заголовок 2 22" xfId="1775"/>
    <cellStyle name="Заголовок 2 23" xfId="1776"/>
    <cellStyle name="Заголовок 2 24" xfId="1777"/>
    <cellStyle name="Заголовок 2 25" xfId="1778"/>
    <cellStyle name="Заголовок 2 26" xfId="1779"/>
    <cellStyle name="Заголовок 2 27" xfId="1780"/>
    <cellStyle name="Заголовок 2 28" xfId="1781"/>
    <cellStyle name="Заголовок 2 29" xfId="1782"/>
    <cellStyle name="Заголовок 2 3" xfId="1783"/>
    <cellStyle name="Заголовок 2 30" xfId="1784"/>
    <cellStyle name="Заголовок 2 31" xfId="1785"/>
    <cellStyle name="Заголовок 2 32" xfId="1786"/>
    <cellStyle name="Заголовок 2 33" xfId="1787"/>
    <cellStyle name="Заголовок 2 34" xfId="1788"/>
    <cellStyle name="Заголовок 2 35" xfId="1789"/>
    <cellStyle name="Заголовок 2 36" xfId="1790"/>
    <cellStyle name="Заголовок 2 37" xfId="1791"/>
    <cellStyle name="Заголовок 2 38" xfId="1792"/>
    <cellStyle name="Заголовок 2 39" xfId="1793"/>
    <cellStyle name="Заголовок 2 4" xfId="1794"/>
    <cellStyle name="Заголовок 2 40" xfId="1795"/>
    <cellStyle name="Заголовок 2 41" xfId="1796"/>
    <cellStyle name="Заголовок 2 42" xfId="1797"/>
    <cellStyle name="Заголовок 2 43" xfId="1798"/>
    <cellStyle name="Заголовок 2 5" xfId="1799"/>
    <cellStyle name="Заголовок 2 6" xfId="1800"/>
    <cellStyle name="Заголовок 2 7" xfId="1801"/>
    <cellStyle name="Заголовок 2 8" xfId="1802"/>
    <cellStyle name="Заголовок 2 9" xfId="1803"/>
    <cellStyle name="Заголовок 3" xfId="1804" builtinId="18" customBuiltin="1"/>
    <cellStyle name="Заголовок 3 10" xfId="1805"/>
    <cellStyle name="Заголовок 3 11" xfId="1806"/>
    <cellStyle name="Заголовок 3 12" xfId="1807"/>
    <cellStyle name="Заголовок 3 13" xfId="1808"/>
    <cellStyle name="Заголовок 3 14" xfId="1809"/>
    <cellStyle name="Заголовок 3 15" xfId="1810"/>
    <cellStyle name="Заголовок 3 16" xfId="1811"/>
    <cellStyle name="Заголовок 3 17" xfId="1812"/>
    <cellStyle name="Заголовок 3 18" xfId="1813"/>
    <cellStyle name="Заголовок 3 19" xfId="1814"/>
    <cellStyle name="Заголовок 3 2" xfId="1815"/>
    <cellStyle name="Заголовок 3 20" xfId="1816"/>
    <cellStyle name="Заголовок 3 21" xfId="1817"/>
    <cellStyle name="Заголовок 3 22" xfId="1818"/>
    <cellStyle name="Заголовок 3 23" xfId="1819"/>
    <cellStyle name="Заголовок 3 24" xfId="1820"/>
    <cellStyle name="Заголовок 3 25" xfId="1821"/>
    <cellStyle name="Заголовок 3 26" xfId="1822"/>
    <cellStyle name="Заголовок 3 27" xfId="1823"/>
    <cellStyle name="Заголовок 3 28" xfId="1824"/>
    <cellStyle name="Заголовок 3 29" xfId="1825"/>
    <cellStyle name="Заголовок 3 3" xfId="1826"/>
    <cellStyle name="Заголовок 3 30" xfId="1827"/>
    <cellStyle name="Заголовок 3 31" xfId="1828"/>
    <cellStyle name="Заголовок 3 32" xfId="1829"/>
    <cellStyle name="Заголовок 3 33" xfId="1830"/>
    <cellStyle name="Заголовок 3 34" xfId="1831"/>
    <cellStyle name="Заголовок 3 35" xfId="1832"/>
    <cellStyle name="Заголовок 3 36" xfId="1833"/>
    <cellStyle name="Заголовок 3 37" xfId="1834"/>
    <cellStyle name="Заголовок 3 38" xfId="1835"/>
    <cellStyle name="Заголовок 3 39" xfId="1836"/>
    <cellStyle name="Заголовок 3 4" xfId="1837"/>
    <cellStyle name="Заголовок 3 40" xfId="1838"/>
    <cellStyle name="Заголовок 3 41" xfId="1839"/>
    <cellStyle name="Заголовок 3 42" xfId="1840"/>
    <cellStyle name="Заголовок 3 43" xfId="1841"/>
    <cellStyle name="Заголовок 3 5" xfId="1842"/>
    <cellStyle name="Заголовок 3 6" xfId="1843"/>
    <cellStyle name="Заголовок 3 7" xfId="1844"/>
    <cellStyle name="Заголовок 3 8" xfId="1845"/>
    <cellStyle name="Заголовок 3 9" xfId="1846"/>
    <cellStyle name="Заголовок 4" xfId="1847" builtinId="19" customBuiltin="1"/>
    <cellStyle name="Заголовок 4 10" xfId="1848"/>
    <cellStyle name="Заголовок 4 11" xfId="1849"/>
    <cellStyle name="Заголовок 4 12" xfId="1850"/>
    <cellStyle name="Заголовок 4 13" xfId="1851"/>
    <cellStyle name="Заголовок 4 14" xfId="1852"/>
    <cellStyle name="Заголовок 4 15" xfId="1853"/>
    <cellStyle name="Заголовок 4 16" xfId="1854"/>
    <cellStyle name="Заголовок 4 17" xfId="1855"/>
    <cellStyle name="Заголовок 4 18" xfId="1856"/>
    <cellStyle name="Заголовок 4 19" xfId="1857"/>
    <cellStyle name="Заголовок 4 2" xfId="1858"/>
    <cellStyle name="Заголовок 4 20" xfId="1859"/>
    <cellStyle name="Заголовок 4 21" xfId="1860"/>
    <cellStyle name="Заголовок 4 22" xfId="1861"/>
    <cellStyle name="Заголовок 4 23" xfId="1862"/>
    <cellStyle name="Заголовок 4 24" xfId="1863"/>
    <cellStyle name="Заголовок 4 25" xfId="1864"/>
    <cellStyle name="Заголовок 4 26" xfId="1865"/>
    <cellStyle name="Заголовок 4 27" xfId="1866"/>
    <cellStyle name="Заголовок 4 28" xfId="1867"/>
    <cellStyle name="Заголовок 4 29" xfId="1868"/>
    <cellStyle name="Заголовок 4 3" xfId="1869"/>
    <cellStyle name="Заголовок 4 30" xfId="1870"/>
    <cellStyle name="Заголовок 4 31" xfId="1871"/>
    <cellStyle name="Заголовок 4 32" xfId="1872"/>
    <cellStyle name="Заголовок 4 33" xfId="1873"/>
    <cellStyle name="Заголовок 4 34" xfId="1874"/>
    <cellStyle name="Заголовок 4 35" xfId="1875"/>
    <cellStyle name="Заголовок 4 36" xfId="1876"/>
    <cellStyle name="Заголовок 4 37" xfId="1877"/>
    <cellStyle name="Заголовок 4 38" xfId="1878"/>
    <cellStyle name="Заголовок 4 39" xfId="1879"/>
    <cellStyle name="Заголовок 4 4" xfId="1880"/>
    <cellStyle name="Заголовок 4 40" xfId="1881"/>
    <cellStyle name="Заголовок 4 41" xfId="1882"/>
    <cellStyle name="Заголовок 4 42" xfId="1883"/>
    <cellStyle name="Заголовок 4 43" xfId="1884"/>
    <cellStyle name="Заголовок 4 5" xfId="1885"/>
    <cellStyle name="Заголовок 4 6" xfId="1886"/>
    <cellStyle name="Заголовок 4 7" xfId="1887"/>
    <cellStyle name="Заголовок 4 8" xfId="1888"/>
    <cellStyle name="Заголовок 4 9" xfId="1889"/>
    <cellStyle name="Итог" xfId="1890" builtinId="25" customBuiltin="1"/>
    <cellStyle name="Итог 10" xfId="1891"/>
    <cellStyle name="Итог 11" xfId="1892"/>
    <cellStyle name="Итог 12" xfId="1893"/>
    <cellStyle name="Итог 13" xfId="1894"/>
    <cellStyle name="Итог 14" xfId="1895"/>
    <cellStyle name="Итог 15" xfId="1896"/>
    <cellStyle name="Итог 16" xfId="1897"/>
    <cellStyle name="Итог 17" xfId="1898"/>
    <cellStyle name="Итог 18" xfId="1899"/>
    <cellStyle name="Итог 19" xfId="1900"/>
    <cellStyle name="Итог 2" xfId="1901"/>
    <cellStyle name="Итог 20" xfId="1902"/>
    <cellStyle name="Итог 21" xfId="1903"/>
    <cellStyle name="Итог 22" xfId="1904"/>
    <cellStyle name="Итог 23" xfId="1905"/>
    <cellStyle name="Итог 24" xfId="1906"/>
    <cellStyle name="Итог 25" xfId="1907"/>
    <cellStyle name="Итог 26" xfId="1908"/>
    <cellStyle name="Итог 27" xfId="1909"/>
    <cellStyle name="Итог 28" xfId="1910"/>
    <cellStyle name="Итог 29" xfId="1911"/>
    <cellStyle name="Итог 3" xfId="1912"/>
    <cellStyle name="Итог 30" xfId="1913"/>
    <cellStyle name="Итог 31" xfId="1914"/>
    <cellStyle name="Итог 32" xfId="1915"/>
    <cellStyle name="Итог 33" xfId="1916"/>
    <cellStyle name="Итог 34" xfId="1917"/>
    <cellStyle name="Итог 35" xfId="1918"/>
    <cellStyle name="Итог 36" xfId="1919"/>
    <cellStyle name="Итог 37" xfId="1920"/>
    <cellStyle name="Итог 38" xfId="1921"/>
    <cellStyle name="Итог 39" xfId="1922"/>
    <cellStyle name="Итог 4" xfId="1923"/>
    <cellStyle name="Итог 40" xfId="1924"/>
    <cellStyle name="Итог 41" xfId="1925"/>
    <cellStyle name="Итог 42" xfId="1926"/>
    <cellStyle name="Итог 43" xfId="1927"/>
    <cellStyle name="Итог 5" xfId="1928"/>
    <cellStyle name="Итог 6" xfId="1929"/>
    <cellStyle name="Итог 7" xfId="1930"/>
    <cellStyle name="Итог 8" xfId="1931"/>
    <cellStyle name="Итог 9" xfId="1932"/>
    <cellStyle name="Итоги" xfId="1933"/>
    <cellStyle name="ИтогоБИМ" xfId="1934"/>
    <cellStyle name="Контрольная ячейка" xfId="1935" builtinId="23" customBuiltin="1"/>
    <cellStyle name="Контрольная ячейка 10" xfId="1936"/>
    <cellStyle name="Контрольная ячейка 11" xfId="1937"/>
    <cellStyle name="Контрольная ячейка 12" xfId="1938"/>
    <cellStyle name="Контрольная ячейка 13" xfId="1939"/>
    <cellStyle name="Контрольная ячейка 14" xfId="1940"/>
    <cellStyle name="Контрольная ячейка 15" xfId="1941"/>
    <cellStyle name="Контрольная ячейка 16" xfId="1942"/>
    <cellStyle name="Контрольная ячейка 17" xfId="1943"/>
    <cellStyle name="Контрольная ячейка 18" xfId="1944"/>
    <cellStyle name="Контрольная ячейка 19" xfId="1945"/>
    <cellStyle name="Контрольная ячейка 2" xfId="1946"/>
    <cellStyle name="Контрольная ячейка 20" xfId="1947"/>
    <cellStyle name="Контрольная ячейка 21" xfId="1948"/>
    <cellStyle name="Контрольная ячейка 22" xfId="1949"/>
    <cellStyle name="Контрольная ячейка 23" xfId="1950"/>
    <cellStyle name="Контрольная ячейка 24" xfId="1951"/>
    <cellStyle name="Контрольная ячейка 25" xfId="1952"/>
    <cellStyle name="Контрольная ячейка 26" xfId="1953"/>
    <cellStyle name="Контрольная ячейка 27" xfId="1954"/>
    <cellStyle name="Контрольная ячейка 28" xfId="1955"/>
    <cellStyle name="Контрольная ячейка 29" xfId="1956"/>
    <cellStyle name="Контрольная ячейка 3" xfId="1957"/>
    <cellStyle name="Контрольная ячейка 30" xfId="1958"/>
    <cellStyle name="Контрольная ячейка 31" xfId="1959"/>
    <cellStyle name="Контрольная ячейка 32" xfId="1960"/>
    <cellStyle name="Контрольная ячейка 33" xfId="1961"/>
    <cellStyle name="Контрольная ячейка 34" xfId="1962"/>
    <cellStyle name="Контрольная ячейка 35" xfId="1963"/>
    <cellStyle name="Контрольная ячейка 36" xfId="1964"/>
    <cellStyle name="Контрольная ячейка 37" xfId="1965"/>
    <cellStyle name="Контрольная ячейка 38" xfId="1966"/>
    <cellStyle name="Контрольная ячейка 39" xfId="1967"/>
    <cellStyle name="Контрольная ячейка 4" xfId="1968"/>
    <cellStyle name="Контрольная ячейка 40" xfId="1969"/>
    <cellStyle name="Контрольная ячейка 41" xfId="1970"/>
    <cellStyle name="Контрольная ячейка 42" xfId="1971"/>
    <cellStyle name="Контрольная ячейка 43" xfId="1972"/>
    <cellStyle name="Контрольная ячейка 5" xfId="1973"/>
    <cellStyle name="Контрольная ячейка 6" xfId="1974"/>
    <cellStyle name="Контрольная ячейка 7" xfId="1975"/>
    <cellStyle name="Контрольная ячейка 8" xfId="1976"/>
    <cellStyle name="Контрольная ячейка 9" xfId="1977"/>
    <cellStyle name="Название" xfId="1978" builtinId="15" customBuiltin="1"/>
    <cellStyle name="Название 10" xfId="1979"/>
    <cellStyle name="Название 11" xfId="1980"/>
    <cellStyle name="Название 12" xfId="1981"/>
    <cellStyle name="Название 13" xfId="1982"/>
    <cellStyle name="Название 14" xfId="1983"/>
    <cellStyle name="Название 15" xfId="1984"/>
    <cellStyle name="Название 16" xfId="1985"/>
    <cellStyle name="Название 17" xfId="1986"/>
    <cellStyle name="Название 18" xfId="1987"/>
    <cellStyle name="Название 19" xfId="1988"/>
    <cellStyle name="Название 2" xfId="1989"/>
    <cellStyle name="Название 20" xfId="1990"/>
    <cellStyle name="Название 21" xfId="1991"/>
    <cellStyle name="Название 22" xfId="1992"/>
    <cellStyle name="Название 23" xfId="1993"/>
    <cellStyle name="Название 24" xfId="1994"/>
    <cellStyle name="Название 25" xfId="1995"/>
    <cellStyle name="Название 26" xfId="1996"/>
    <cellStyle name="Название 27" xfId="1997"/>
    <cellStyle name="Название 28" xfId="1998"/>
    <cellStyle name="Название 29" xfId="1999"/>
    <cellStyle name="Название 3" xfId="2000"/>
    <cellStyle name="Название 30" xfId="2001"/>
    <cellStyle name="Название 31" xfId="2002"/>
    <cellStyle name="Название 32" xfId="2003"/>
    <cellStyle name="Название 33" xfId="2004"/>
    <cellStyle name="Название 34" xfId="2005"/>
    <cellStyle name="Название 35" xfId="2006"/>
    <cellStyle name="Название 36" xfId="2007"/>
    <cellStyle name="Название 37" xfId="2008"/>
    <cellStyle name="Название 38" xfId="2009"/>
    <cellStyle name="Название 39" xfId="2010"/>
    <cellStyle name="Название 4" xfId="2011"/>
    <cellStyle name="Название 40" xfId="2012"/>
    <cellStyle name="Название 41" xfId="2013"/>
    <cellStyle name="Название 42" xfId="2014"/>
    <cellStyle name="Название 43" xfId="2015"/>
    <cellStyle name="Название 44" xfId="2016"/>
    <cellStyle name="Название 5" xfId="2017"/>
    <cellStyle name="Название 6" xfId="2018"/>
    <cellStyle name="Название 7" xfId="2019"/>
    <cellStyle name="Название 8" xfId="2020"/>
    <cellStyle name="Название 9" xfId="2021"/>
    <cellStyle name="Нейтральный" xfId="2022" builtinId="28" customBuiltin="1"/>
    <cellStyle name="Нейтральный 10" xfId="2023"/>
    <cellStyle name="Нейтральный 11" xfId="2024"/>
    <cellStyle name="Нейтральный 12" xfId="2025"/>
    <cellStyle name="Нейтральный 13" xfId="2026"/>
    <cellStyle name="Нейтральный 14" xfId="2027"/>
    <cellStyle name="Нейтральный 15" xfId="2028"/>
    <cellStyle name="Нейтральный 16" xfId="2029"/>
    <cellStyle name="Нейтральный 17" xfId="2030"/>
    <cellStyle name="Нейтральный 18" xfId="2031"/>
    <cellStyle name="Нейтральный 19" xfId="2032"/>
    <cellStyle name="Нейтральный 2" xfId="2033"/>
    <cellStyle name="Нейтральный 20" xfId="2034"/>
    <cellStyle name="Нейтральный 21" xfId="2035"/>
    <cellStyle name="Нейтральный 22" xfId="2036"/>
    <cellStyle name="Нейтральный 23" xfId="2037"/>
    <cellStyle name="Нейтральный 24" xfId="2038"/>
    <cellStyle name="Нейтральный 25" xfId="2039"/>
    <cellStyle name="Нейтральный 26" xfId="2040"/>
    <cellStyle name="Нейтральный 27" xfId="2041"/>
    <cellStyle name="Нейтральный 28" xfId="2042"/>
    <cellStyle name="Нейтральный 29" xfId="2043"/>
    <cellStyle name="Нейтральный 3" xfId="2044"/>
    <cellStyle name="Нейтральный 30" xfId="2045"/>
    <cellStyle name="Нейтральный 31" xfId="2046"/>
    <cellStyle name="Нейтральный 32" xfId="2047"/>
    <cellStyle name="Нейтральный 33" xfId="2048"/>
    <cellStyle name="Нейтральный 34" xfId="2049"/>
    <cellStyle name="Нейтральный 35" xfId="2050"/>
    <cellStyle name="Нейтральный 36" xfId="2051"/>
    <cellStyle name="Нейтральный 37" xfId="2052"/>
    <cellStyle name="Нейтральный 38" xfId="2053"/>
    <cellStyle name="Нейтральный 39" xfId="2054"/>
    <cellStyle name="Нейтральный 4" xfId="2055"/>
    <cellStyle name="Нейтральный 40" xfId="2056"/>
    <cellStyle name="Нейтральный 41" xfId="2057"/>
    <cellStyle name="Нейтральный 42" xfId="2058"/>
    <cellStyle name="Нейтральный 43" xfId="2059"/>
    <cellStyle name="Нейтральный 5" xfId="2060"/>
    <cellStyle name="Нейтральный 6" xfId="2061"/>
    <cellStyle name="Нейтральный 7" xfId="2062"/>
    <cellStyle name="Нейтральный 8" xfId="2063"/>
    <cellStyle name="Нейтральный 9" xfId="2064"/>
    <cellStyle name="Обычный" xfId="0" builtinId="0"/>
    <cellStyle name="Обычный 10" xfId="2065"/>
    <cellStyle name="Обычный 11" xfId="2066"/>
    <cellStyle name="Обычный 12" xfId="2067"/>
    <cellStyle name="Обычный 13" xfId="2068"/>
    <cellStyle name="Обычный 14" xfId="2069"/>
    <cellStyle name="Обычный 15" xfId="2070"/>
    <cellStyle name="Обычный 16" xfId="2071"/>
    <cellStyle name="Обычный 17" xfId="2072"/>
    <cellStyle name="Обычный 18" xfId="2073"/>
    <cellStyle name="Обычный 19" xfId="2074"/>
    <cellStyle name="Обычный 2" xfId="2075"/>
    <cellStyle name="Обычный 2 2" xfId="2076"/>
    <cellStyle name="Обычный 2 2 2" xfId="2077"/>
    <cellStyle name="Обычный 2 2 3" xfId="2078"/>
    <cellStyle name="Обычный 2 2_17.2" xfId="2079"/>
    <cellStyle name="Обычный 2_17.1 перечень МКД" xfId="2080"/>
    <cellStyle name="Обычный 20" xfId="2081"/>
    <cellStyle name="Обычный 21" xfId="2082"/>
    <cellStyle name="Обычный 22" xfId="2083"/>
    <cellStyle name="Обычный 23" xfId="2084"/>
    <cellStyle name="Обычный 24" xfId="2085"/>
    <cellStyle name="Обычный 25" xfId="2086"/>
    <cellStyle name="Обычный 26" xfId="2087"/>
    <cellStyle name="Обычный 27" xfId="2088"/>
    <cellStyle name="Обычный 28" xfId="2089"/>
    <cellStyle name="Обычный 29" xfId="2090"/>
    <cellStyle name="Обычный 3" xfId="2091"/>
    <cellStyle name="Обычный 3 2" xfId="2092"/>
    <cellStyle name="Обычный 3 2 2" xfId="2093"/>
    <cellStyle name="Обычный 3 2_Стоимость" xfId="2094"/>
    <cellStyle name="Обычный 3 3" xfId="2095"/>
    <cellStyle name="Обычный 3 3 2" xfId="2096"/>
    <cellStyle name="Обычный 3 3_Стоимость" xfId="2097"/>
    <cellStyle name="Обычный 3 4" xfId="2098"/>
    <cellStyle name="Обычный 3 5" xfId="2099"/>
    <cellStyle name="Обычный 3 6" xfId="2100"/>
    <cellStyle name="Обычный 3_17.2" xfId="2101"/>
    <cellStyle name="Обычный 30" xfId="2102"/>
    <cellStyle name="Обычный 31" xfId="2103"/>
    <cellStyle name="Обычный 32" xfId="2104"/>
    <cellStyle name="Обычный 33" xfId="2105"/>
    <cellStyle name="Обычный 34" xfId="2106"/>
    <cellStyle name="Обычный 35" xfId="2107"/>
    <cellStyle name="Обычный 36" xfId="2108"/>
    <cellStyle name="Обычный 37" xfId="2109"/>
    <cellStyle name="Обычный 38" xfId="2110"/>
    <cellStyle name="Обычный 39" xfId="2111"/>
    <cellStyle name="Обычный 4" xfId="2112"/>
    <cellStyle name="Обычный 4 2" xfId="2113"/>
    <cellStyle name="Обычный 4 2 2" xfId="2114"/>
    <cellStyle name="Обычный 4 2_Стоимость" xfId="2115"/>
    <cellStyle name="Обычный 4 3" xfId="2116"/>
    <cellStyle name="Обычный 4 3 2" xfId="2117"/>
    <cellStyle name="Обычный 4 3_Стоимость" xfId="2118"/>
    <cellStyle name="Обычный 4 4" xfId="2119"/>
    <cellStyle name="Обычный 4 5" xfId="2120"/>
    <cellStyle name="Обычный 4 6" xfId="2121"/>
    <cellStyle name="Обычный 4 7" xfId="2122"/>
    <cellStyle name="Обычный 4_Стоимость" xfId="2123"/>
    <cellStyle name="Обычный 40" xfId="2124"/>
    <cellStyle name="Обычный 41" xfId="2125"/>
    <cellStyle name="Обычный 42" xfId="2126"/>
    <cellStyle name="Обычный 43" xfId="2127"/>
    <cellStyle name="Обычный 44" xfId="2128"/>
    <cellStyle name="Обычный 45" xfId="2129"/>
    <cellStyle name="Обычный 46" xfId="2130"/>
    <cellStyle name="Обычный 47" xfId="2131"/>
    <cellStyle name="Обычный 48" xfId="2132"/>
    <cellStyle name="Обычный 49" xfId="2133"/>
    <cellStyle name="Обычный 5" xfId="2134"/>
    <cellStyle name="Обычный 50" xfId="2135"/>
    <cellStyle name="Обычный 51" xfId="2136"/>
    <cellStyle name="Обычный 52" xfId="2137"/>
    <cellStyle name="Обычный 53" xfId="2138"/>
    <cellStyle name="Обычный 54" xfId="2139"/>
    <cellStyle name="Обычный 55" xfId="2140"/>
    <cellStyle name="Обычный 6" xfId="2141"/>
    <cellStyle name="Обычный 6 2" xfId="2142"/>
    <cellStyle name="Обычный 6 2 2" xfId="2143"/>
    <cellStyle name="Обычный 6 2_Стоимость" xfId="2144"/>
    <cellStyle name="Обычный 6 3" xfId="2145"/>
    <cellStyle name="Обычный 6 3 2" xfId="2146"/>
    <cellStyle name="Обычный 6 3_Стоимость" xfId="2147"/>
    <cellStyle name="Обычный 6 4" xfId="2148"/>
    <cellStyle name="Обычный 6 5" xfId="2149"/>
    <cellStyle name="Обычный 6 6" xfId="2150"/>
    <cellStyle name="Обычный 6_Стоимость" xfId="2151"/>
    <cellStyle name="Обычный 7" xfId="2152"/>
    <cellStyle name="Обычный 7 2" xfId="2153"/>
    <cellStyle name="Обычный 7 2 2" xfId="2154"/>
    <cellStyle name="Обычный 7 2_Стоимость" xfId="2155"/>
    <cellStyle name="Обычный 7 3" xfId="2156"/>
    <cellStyle name="Обычный 7 3 2" xfId="2157"/>
    <cellStyle name="Обычный 7 3_Стоимость" xfId="2158"/>
    <cellStyle name="Обычный 7 4" xfId="2159"/>
    <cellStyle name="Обычный 7 5" xfId="2160"/>
    <cellStyle name="Обычный 7_Стоимость" xfId="2161"/>
    <cellStyle name="Обычный 8" xfId="2162"/>
    <cellStyle name="Обычный 8 2" xfId="2163"/>
    <cellStyle name="Обычный 8_Приложение 1" xfId="2164"/>
    <cellStyle name="Обычный 9" xfId="2165"/>
    <cellStyle name="Обычный_17.2 виды ремонта" xfId="2166"/>
    <cellStyle name="Обычный_Лист2" xfId="2167"/>
    <cellStyle name="Обычный_Приложение 2" xfId="2168"/>
    <cellStyle name="Плохой" xfId="2169" builtinId="27" customBuiltin="1"/>
    <cellStyle name="Плохой 10" xfId="2170"/>
    <cellStyle name="Плохой 11" xfId="2171"/>
    <cellStyle name="Плохой 12" xfId="2172"/>
    <cellStyle name="Плохой 13" xfId="2173"/>
    <cellStyle name="Плохой 14" xfId="2174"/>
    <cellStyle name="Плохой 15" xfId="2175"/>
    <cellStyle name="Плохой 16" xfId="2176"/>
    <cellStyle name="Плохой 17" xfId="2177"/>
    <cellStyle name="Плохой 18" xfId="2178"/>
    <cellStyle name="Плохой 19" xfId="2179"/>
    <cellStyle name="Плохой 2" xfId="2180"/>
    <cellStyle name="Плохой 20" xfId="2181"/>
    <cellStyle name="Плохой 21" xfId="2182"/>
    <cellStyle name="Плохой 22" xfId="2183"/>
    <cellStyle name="Плохой 23" xfId="2184"/>
    <cellStyle name="Плохой 24" xfId="2185"/>
    <cellStyle name="Плохой 25" xfId="2186"/>
    <cellStyle name="Плохой 26" xfId="2187"/>
    <cellStyle name="Плохой 27" xfId="2188"/>
    <cellStyle name="Плохой 28" xfId="2189"/>
    <cellStyle name="Плохой 29" xfId="2190"/>
    <cellStyle name="Плохой 3" xfId="2191"/>
    <cellStyle name="Плохой 30" xfId="2192"/>
    <cellStyle name="Плохой 31" xfId="2193"/>
    <cellStyle name="Плохой 32" xfId="2194"/>
    <cellStyle name="Плохой 33" xfId="2195"/>
    <cellStyle name="Плохой 34" xfId="2196"/>
    <cellStyle name="Плохой 35" xfId="2197"/>
    <cellStyle name="Плохой 36" xfId="2198"/>
    <cellStyle name="Плохой 37" xfId="2199"/>
    <cellStyle name="Плохой 38" xfId="2200"/>
    <cellStyle name="Плохой 39" xfId="2201"/>
    <cellStyle name="Плохой 4" xfId="2202"/>
    <cellStyle name="Плохой 40" xfId="2203"/>
    <cellStyle name="Плохой 41" xfId="2204"/>
    <cellStyle name="Плохой 42" xfId="2205"/>
    <cellStyle name="Плохой 43" xfId="2206"/>
    <cellStyle name="Плохой 5" xfId="2207"/>
    <cellStyle name="Плохой 6" xfId="2208"/>
    <cellStyle name="Плохой 7" xfId="2209"/>
    <cellStyle name="Плохой 8" xfId="2210"/>
    <cellStyle name="Плохой 9" xfId="2211"/>
    <cellStyle name="Пояснение" xfId="2212" builtinId="53" customBuiltin="1"/>
    <cellStyle name="Пояснение 10" xfId="2213"/>
    <cellStyle name="Пояснение 11" xfId="2214"/>
    <cellStyle name="Пояснение 12" xfId="2215"/>
    <cellStyle name="Пояснение 13" xfId="2216"/>
    <cellStyle name="Пояснение 14" xfId="2217"/>
    <cellStyle name="Пояснение 15" xfId="2218"/>
    <cellStyle name="Пояснение 16" xfId="2219"/>
    <cellStyle name="Пояснение 17" xfId="2220"/>
    <cellStyle name="Пояснение 18" xfId="2221"/>
    <cellStyle name="Пояснение 19" xfId="2222"/>
    <cellStyle name="Пояснение 2" xfId="2223"/>
    <cellStyle name="Пояснение 20" xfId="2224"/>
    <cellStyle name="Пояснение 21" xfId="2225"/>
    <cellStyle name="Пояснение 22" xfId="2226"/>
    <cellStyle name="Пояснение 23" xfId="2227"/>
    <cellStyle name="Пояснение 24" xfId="2228"/>
    <cellStyle name="Пояснение 25" xfId="2229"/>
    <cellStyle name="Пояснение 26" xfId="2230"/>
    <cellStyle name="Пояснение 27" xfId="2231"/>
    <cellStyle name="Пояснение 28" xfId="2232"/>
    <cellStyle name="Пояснение 29" xfId="2233"/>
    <cellStyle name="Пояснение 3" xfId="2234"/>
    <cellStyle name="Пояснение 30" xfId="2235"/>
    <cellStyle name="Пояснение 31" xfId="2236"/>
    <cellStyle name="Пояснение 32" xfId="2237"/>
    <cellStyle name="Пояснение 33" xfId="2238"/>
    <cellStyle name="Пояснение 34" xfId="2239"/>
    <cellStyle name="Пояснение 35" xfId="2240"/>
    <cellStyle name="Пояснение 36" xfId="2241"/>
    <cellStyle name="Пояснение 37" xfId="2242"/>
    <cellStyle name="Пояснение 38" xfId="2243"/>
    <cellStyle name="Пояснение 39" xfId="2244"/>
    <cellStyle name="Пояснение 4" xfId="2245"/>
    <cellStyle name="Пояснение 40" xfId="2246"/>
    <cellStyle name="Пояснение 41" xfId="2247"/>
    <cellStyle name="Пояснение 42" xfId="2248"/>
    <cellStyle name="Пояснение 43" xfId="2249"/>
    <cellStyle name="Пояснение 5" xfId="2250"/>
    <cellStyle name="Пояснение 6" xfId="2251"/>
    <cellStyle name="Пояснение 7" xfId="2252"/>
    <cellStyle name="Пояснение 8" xfId="2253"/>
    <cellStyle name="Пояснение 9" xfId="2254"/>
    <cellStyle name="Примечание" xfId="2255" builtinId="10" customBuiltin="1"/>
    <cellStyle name="Примечание 10" xfId="2256"/>
    <cellStyle name="Примечание 11" xfId="2257"/>
    <cellStyle name="Примечание 12" xfId="2258"/>
    <cellStyle name="Примечание 13" xfId="2259"/>
    <cellStyle name="Примечание 14" xfId="2260"/>
    <cellStyle name="Примечание 15" xfId="2261"/>
    <cellStyle name="Примечание 16" xfId="2262"/>
    <cellStyle name="Примечание 17" xfId="2263"/>
    <cellStyle name="Примечание 18" xfId="2264"/>
    <cellStyle name="Примечание 19" xfId="2265"/>
    <cellStyle name="Примечание 2" xfId="2266"/>
    <cellStyle name="Примечание 20" xfId="2267"/>
    <cellStyle name="Примечание 21" xfId="2268"/>
    <cellStyle name="Примечание 22" xfId="2269"/>
    <cellStyle name="Примечание 23" xfId="2270"/>
    <cellStyle name="Примечание 24" xfId="2271"/>
    <cellStyle name="Примечание 25" xfId="2272"/>
    <cellStyle name="Примечание 26" xfId="2273"/>
    <cellStyle name="Примечание 27" xfId="2274"/>
    <cellStyle name="Примечание 28" xfId="2275"/>
    <cellStyle name="Примечание 29" xfId="2276"/>
    <cellStyle name="Примечание 3" xfId="2277"/>
    <cellStyle name="Примечание 30" xfId="2278"/>
    <cellStyle name="Примечание 31" xfId="2279"/>
    <cellStyle name="Примечание 32" xfId="2280"/>
    <cellStyle name="Примечание 33" xfId="2281"/>
    <cellStyle name="Примечание 34" xfId="2282"/>
    <cellStyle name="Примечание 35" xfId="2283"/>
    <cellStyle name="Примечание 36" xfId="2284"/>
    <cellStyle name="Примечание 37" xfId="2285"/>
    <cellStyle name="Примечание 38" xfId="2286"/>
    <cellStyle name="Примечание 39" xfId="2287"/>
    <cellStyle name="Примечание 4" xfId="2288"/>
    <cellStyle name="Примечание 40" xfId="2289"/>
    <cellStyle name="Примечание 41" xfId="2290"/>
    <cellStyle name="Примечание 42" xfId="2291"/>
    <cellStyle name="Примечание 43" xfId="2292"/>
    <cellStyle name="Примечание 44" xfId="2293"/>
    <cellStyle name="Примечание 5" xfId="2294"/>
    <cellStyle name="Примечание 6" xfId="2295"/>
    <cellStyle name="Примечание 7" xfId="2296"/>
    <cellStyle name="Примечание 8" xfId="2297"/>
    <cellStyle name="Примечание 9" xfId="2298"/>
    <cellStyle name="Процентный 2" xfId="2299"/>
    <cellStyle name="Процентный 2 2" xfId="2300"/>
    <cellStyle name="Процентный 2_Приложение 1" xfId="2301"/>
    <cellStyle name="Процентный 3" xfId="2302"/>
    <cellStyle name="Процентный 3 2" xfId="2303"/>
    <cellStyle name="Процентный 3_Приложение 1" xfId="2304"/>
    <cellStyle name="Связанная ячейка" xfId="2305" builtinId="24" customBuiltin="1"/>
    <cellStyle name="Связанная ячейка 10" xfId="2306"/>
    <cellStyle name="Связанная ячейка 11" xfId="2307"/>
    <cellStyle name="Связанная ячейка 12" xfId="2308"/>
    <cellStyle name="Связанная ячейка 13" xfId="2309"/>
    <cellStyle name="Связанная ячейка 14" xfId="2310"/>
    <cellStyle name="Связанная ячейка 15" xfId="2311"/>
    <cellStyle name="Связанная ячейка 16" xfId="2312"/>
    <cellStyle name="Связанная ячейка 17" xfId="2313"/>
    <cellStyle name="Связанная ячейка 18" xfId="2314"/>
    <cellStyle name="Связанная ячейка 19" xfId="2315"/>
    <cellStyle name="Связанная ячейка 2" xfId="2316"/>
    <cellStyle name="Связанная ячейка 20" xfId="2317"/>
    <cellStyle name="Связанная ячейка 21" xfId="2318"/>
    <cellStyle name="Связанная ячейка 22" xfId="2319"/>
    <cellStyle name="Связанная ячейка 23" xfId="2320"/>
    <cellStyle name="Связанная ячейка 24" xfId="2321"/>
    <cellStyle name="Связанная ячейка 25" xfId="2322"/>
    <cellStyle name="Связанная ячейка 26" xfId="2323"/>
    <cellStyle name="Связанная ячейка 27" xfId="2324"/>
    <cellStyle name="Связанная ячейка 28" xfId="2325"/>
    <cellStyle name="Связанная ячейка 29" xfId="2326"/>
    <cellStyle name="Связанная ячейка 3" xfId="2327"/>
    <cellStyle name="Связанная ячейка 30" xfId="2328"/>
    <cellStyle name="Связанная ячейка 31" xfId="2329"/>
    <cellStyle name="Связанная ячейка 32" xfId="2330"/>
    <cellStyle name="Связанная ячейка 33" xfId="2331"/>
    <cellStyle name="Связанная ячейка 34" xfId="2332"/>
    <cellStyle name="Связанная ячейка 35" xfId="2333"/>
    <cellStyle name="Связанная ячейка 36" xfId="2334"/>
    <cellStyle name="Связанная ячейка 37" xfId="2335"/>
    <cellStyle name="Связанная ячейка 38" xfId="2336"/>
    <cellStyle name="Связанная ячейка 39" xfId="2337"/>
    <cellStyle name="Связанная ячейка 4" xfId="2338"/>
    <cellStyle name="Связанная ячейка 40" xfId="2339"/>
    <cellStyle name="Связанная ячейка 41" xfId="2340"/>
    <cellStyle name="Связанная ячейка 42" xfId="2341"/>
    <cellStyle name="Связанная ячейка 43" xfId="2342"/>
    <cellStyle name="Связанная ячейка 5" xfId="2343"/>
    <cellStyle name="Связанная ячейка 6" xfId="2344"/>
    <cellStyle name="Связанная ячейка 7" xfId="2345"/>
    <cellStyle name="Связанная ячейка 8" xfId="2346"/>
    <cellStyle name="Связанная ячейка 9" xfId="2347"/>
    <cellStyle name="Стиль 1" xfId="2348"/>
    <cellStyle name="Текст предупреждения" xfId="2349" builtinId="11" customBuiltin="1"/>
    <cellStyle name="Текст предупреждения 10" xfId="2350"/>
    <cellStyle name="Текст предупреждения 11" xfId="2351"/>
    <cellStyle name="Текст предупреждения 12" xfId="2352"/>
    <cellStyle name="Текст предупреждения 13" xfId="2353"/>
    <cellStyle name="Текст предупреждения 14" xfId="2354"/>
    <cellStyle name="Текст предупреждения 15" xfId="2355"/>
    <cellStyle name="Текст предупреждения 16" xfId="2356"/>
    <cellStyle name="Текст предупреждения 17" xfId="2357"/>
    <cellStyle name="Текст предупреждения 18" xfId="2358"/>
    <cellStyle name="Текст предупреждения 19" xfId="2359"/>
    <cellStyle name="Текст предупреждения 2" xfId="2360"/>
    <cellStyle name="Текст предупреждения 20" xfId="2361"/>
    <cellStyle name="Текст предупреждения 21" xfId="2362"/>
    <cellStyle name="Текст предупреждения 22" xfId="2363"/>
    <cellStyle name="Текст предупреждения 23" xfId="2364"/>
    <cellStyle name="Текст предупреждения 24" xfId="2365"/>
    <cellStyle name="Текст предупреждения 25" xfId="2366"/>
    <cellStyle name="Текст предупреждения 26" xfId="2367"/>
    <cellStyle name="Текст предупреждения 27" xfId="2368"/>
    <cellStyle name="Текст предупреждения 28" xfId="2369"/>
    <cellStyle name="Текст предупреждения 29" xfId="2370"/>
    <cellStyle name="Текст предупреждения 3" xfId="2371"/>
    <cellStyle name="Текст предупреждения 30" xfId="2372"/>
    <cellStyle name="Текст предупреждения 31" xfId="2373"/>
    <cellStyle name="Текст предупреждения 32" xfId="2374"/>
    <cellStyle name="Текст предупреждения 33" xfId="2375"/>
    <cellStyle name="Текст предупреждения 34" xfId="2376"/>
    <cellStyle name="Текст предупреждения 35" xfId="2377"/>
    <cellStyle name="Текст предупреждения 36" xfId="2378"/>
    <cellStyle name="Текст предупреждения 37" xfId="2379"/>
    <cellStyle name="Текст предупреждения 38" xfId="2380"/>
    <cellStyle name="Текст предупреждения 39" xfId="2381"/>
    <cellStyle name="Текст предупреждения 4" xfId="2382"/>
    <cellStyle name="Текст предупреждения 40" xfId="2383"/>
    <cellStyle name="Текст предупреждения 41" xfId="2384"/>
    <cellStyle name="Текст предупреждения 42" xfId="2385"/>
    <cellStyle name="Текст предупреждения 43" xfId="2386"/>
    <cellStyle name="Текст предупреждения 5" xfId="2387"/>
    <cellStyle name="Текст предупреждения 6" xfId="2388"/>
    <cellStyle name="Текст предупреждения 7" xfId="2389"/>
    <cellStyle name="Текст предупреждения 8" xfId="2390"/>
    <cellStyle name="Текст предупреждения 9" xfId="2391"/>
    <cellStyle name="Финансовый" xfId="2392" builtinId="3"/>
    <cellStyle name="Финансовый 2" xfId="2393"/>
    <cellStyle name="Хороший" xfId="2394" builtinId="26" customBuiltin="1"/>
    <cellStyle name="Хороший 10" xfId="2395"/>
    <cellStyle name="Хороший 11" xfId="2396"/>
    <cellStyle name="Хороший 12" xfId="2397"/>
    <cellStyle name="Хороший 13" xfId="2398"/>
    <cellStyle name="Хороший 14" xfId="2399"/>
    <cellStyle name="Хороший 15" xfId="2400"/>
    <cellStyle name="Хороший 16" xfId="2401"/>
    <cellStyle name="Хороший 17" xfId="2402"/>
    <cellStyle name="Хороший 18" xfId="2403"/>
    <cellStyle name="Хороший 19" xfId="2404"/>
    <cellStyle name="Хороший 2" xfId="2405"/>
    <cellStyle name="Хороший 20" xfId="2406"/>
    <cellStyle name="Хороший 21" xfId="2407"/>
    <cellStyle name="Хороший 22" xfId="2408"/>
    <cellStyle name="Хороший 23" xfId="2409"/>
    <cellStyle name="Хороший 24" xfId="2410"/>
    <cellStyle name="Хороший 25" xfId="2411"/>
    <cellStyle name="Хороший 26" xfId="2412"/>
    <cellStyle name="Хороший 27" xfId="2413"/>
    <cellStyle name="Хороший 28" xfId="2414"/>
    <cellStyle name="Хороший 29" xfId="2415"/>
    <cellStyle name="Хороший 3" xfId="2416"/>
    <cellStyle name="Хороший 30" xfId="2417"/>
    <cellStyle name="Хороший 31" xfId="2418"/>
    <cellStyle name="Хороший 32" xfId="2419"/>
    <cellStyle name="Хороший 33" xfId="2420"/>
    <cellStyle name="Хороший 34" xfId="2421"/>
    <cellStyle name="Хороший 35" xfId="2422"/>
    <cellStyle name="Хороший 36" xfId="2423"/>
    <cellStyle name="Хороший 37" xfId="2424"/>
    <cellStyle name="Хороший 38" xfId="2425"/>
    <cellStyle name="Хороший 39" xfId="2426"/>
    <cellStyle name="Хороший 4" xfId="2427"/>
    <cellStyle name="Хороший 40" xfId="2428"/>
    <cellStyle name="Хороший 41" xfId="2429"/>
    <cellStyle name="Хороший 42" xfId="2430"/>
    <cellStyle name="Хороший 43" xfId="2431"/>
    <cellStyle name="Хороший 5" xfId="2432"/>
    <cellStyle name="Хороший 6" xfId="2433"/>
    <cellStyle name="Хороший 7" xfId="2434"/>
    <cellStyle name="Хороший 8" xfId="2435"/>
    <cellStyle name="Хороший 9" xfId="243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W16"/>
  <sheetViews>
    <sheetView view="pageBreakPreview" topLeftCell="F3" zoomScale="140" zoomScaleNormal="150" zoomScaleSheetLayoutView="140" workbookViewId="0">
      <selection activeCell="R3" sqref="R3:U3"/>
    </sheetView>
  </sheetViews>
  <sheetFormatPr defaultColWidth="9.33203125" defaultRowHeight="27.75" customHeight="1"/>
  <cols>
    <col min="1" max="1" width="3.1640625" style="38" customWidth="1"/>
    <col min="2" max="2" width="39.33203125" style="39" customWidth="1"/>
    <col min="3" max="3" width="21.5" style="38" hidden="1" customWidth="1"/>
    <col min="4" max="4" width="10.83203125" style="38" hidden="1" customWidth="1"/>
    <col min="5" max="5" width="7.33203125" style="63" customWidth="1"/>
    <col min="6" max="6" width="3.6640625" style="63" customWidth="1"/>
    <col min="7" max="7" width="11.33203125" style="63" customWidth="1"/>
    <col min="8" max="9" width="2.33203125" style="63" customWidth="1"/>
    <col min="10" max="10" width="9" style="40" customWidth="1"/>
    <col min="11" max="11" width="8.5" style="40" customWidth="1"/>
    <col min="12" max="12" width="9" style="40" customWidth="1"/>
    <col min="13" max="13" width="7.1640625" style="61" customWidth="1"/>
    <col min="14" max="14" width="11.1640625" style="54" customWidth="1"/>
    <col min="15" max="17" width="8.83203125" style="54" customWidth="1"/>
    <col min="18" max="18" width="11.5" style="54" customWidth="1"/>
    <col min="19" max="19" width="8.33203125" style="54" customWidth="1"/>
    <col min="20" max="20" width="10.6640625" style="54" customWidth="1"/>
    <col min="21" max="21" width="5.5" style="41" customWidth="1"/>
    <col min="22" max="22" width="12.1640625" style="38" hidden="1" customWidth="1"/>
    <col min="23" max="23" width="10.33203125" style="42" hidden="1" customWidth="1"/>
    <col min="24" max="24" width="20.5" style="38" customWidth="1"/>
    <col min="25" max="16384" width="9.33203125" style="38"/>
  </cols>
  <sheetData>
    <row r="1" spans="1:23" ht="16.5" hidden="1" customHeight="1">
      <c r="K1" s="150" t="s">
        <v>136</v>
      </c>
      <c r="L1" s="150"/>
      <c r="M1" s="150"/>
      <c r="N1" s="150"/>
      <c r="O1" s="150"/>
      <c r="P1" s="150"/>
      <c r="Q1" s="150"/>
      <c r="R1" s="150"/>
      <c r="S1" s="150"/>
      <c r="T1" s="150"/>
    </row>
    <row r="2" spans="1:23" ht="27.75" hidden="1" customHeight="1">
      <c r="J2" s="43"/>
      <c r="K2" s="62"/>
      <c r="L2" s="62"/>
      <c r="M2" s="44"/>
      <c r="N2" s="45"/>
      <c r="O2" s="45"/>
      <c r="P2" s="45"/>
      <c r="Q2" s="45"/>
      <c r="R2" s="45"/>
      <c r="S2" s="45"/>
      <c r="T2" s="45"/>
      <c r="U2" s="46"/>
    </row>
    <row r="3" spans="1:23" ht="19.149999999999999" customHeight="1">
      <c r="J3" s="43"/>
      <c r="K3" s="62"/>
      <c r="L3" s="62"/>
      <c r="M3" s="44"/>
      <c r="N3" s="45"/>
      <c r="O3" s="45"/>
      <c r="P3" s="45"/>
      <c r="Q3" s="45"/>
      <c r="R3" s="148" t="s">
        <v>178</v>
      </c>
      <c r="S3" s="148"/>
      <c r="T3" s="148"/>
      <c r="U3" s="148"/>
    </row>
    <row r="4" spans="1:23" ht="21" customHeight="1">
      <c r="J4" s="43"/>
      <c r="K4" s="47"/>
      <c r="L4" s="149" t="s">
        <v>174</v>
      </c>
      <c r="M4" s="149"/>
      <c r="N4" s="149"/>
      <c r="O4" s="149"/>
      <c r="P4" s="149"/>
      <c r="Q4" s="149"/>
      <c r="R4" s="149"/>
      <c r="S4" s="149"/>
      <c r="T4" s="149"/>
      <c r="U4" s="149"/>
      <c r="V4" s="110"/>
    </row>
    <row r="5" spans="1:23" ht="12" customHeight="1">
      <c r="A5" s="134" t="s">
        <v>72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</row>
    <row r="6" spans="1:23" ht="22.5" customHeight="1">
      <c r="A6" s="143" t="s">
        <v>149</v>
      </c>
      <c r="B6" s="135" t="s">
        <v>89</v>
      </c>
      <c r="C6" s="66"/>
      <c r="D6" s="66"/>
      <c r="E6" s="143" t="s">
        <v>137</v>
      </c>
      <c r="F6" s="143"/>
      <c r="G6" s="133" t="s">
        <v>138</v>
      </c>
      <c r="H6" s="133" t="s">
        <v>139</v>
      </c>
      <c r="I6" s="133" t="s">
        <v>140</v>
      </c>
      <c r="J6" s="144" t="s">
        <v>90</v>
      </c>
      <c r="K6" s="147" t="s">
        <v>141</v>
      </c>
      <c r="L6" s="147"/>
      <c r="M6" s="152" t="s">
        <v>142</v>
      </c>
      <c r="N6" s="151" t="s">
        <v>91</v>
      </c>
      <c r="O6" s="151"/>
      <c r="P6" s="151"/>
      <c r="Q6" s="151"/>
      <c r="R6" s="151"/>
      <c r="S6" s="146" t="s">
        <v>143</v>
      </c>
      <c r="T6" s="140" t="s">
        <v>144</v>
      </c>
      <c r="U6" s="145" t="s">
        <v>145</v>
      </c>
    </row>
    <row r="7" spans="1:23" ht="18.75" customHeight="1">
      <c r="A7" s="143"/>
      <c r="B7" s="136"/>
      <c r="C7" s="66"/>
      <c r="D7" s="66"/>
      <c r="E7" s="133" t="s">
        <v>155</v>
      </c>
      <c r="F7" s="133" t="s">
        <v>156</v>
      </c>
      <c r="G7" s="133"/>
      <c r="H7" s="133"/>
      <c r="I7" s="133"/>
      <c r="J7" s="144"/>
      <c r="K7" s="144" t="s">
        <v>150</v>
      </c>
      <c r="L7" s="144" t="s">
        <v>146</v>
      </c>
      <c r="M7" s="152"/>
      <c r="N7" s="146" t="s">
        <v>150</v>
      </c>
      <c r="O7" s="151" t="s">
        <v>160</v>
      </c>
      <c r="P7" s="151"/>
      <c r="Q7" s="151"/>
      <c r="R7" s="151"/>
      <c r="S7" s="146"/>
      <c r="T7" s="141"/>
      <c r="U7" s="145"/>
    </row>
    <row r="8" spans="1:23" ht="96.75" customHeight="1">
      <c r="A8" s="143"/>
      <c r="B8" s="136"/>
      <c r="C8" s="66" t="s">
        <v>162</v>
      </c>
      <c r="D8" s="66" t="s">
        <v>163</v>
      </c>
      <c r="E8" s="133"/>
      <c r="F8" s="133"/>
      <c r="G8" s="133"/>
      <c r="H8" s="133"/>
      <c r="I8" s="133"/>
      <c r="J8" s="144"/>
      <c r="K8" s="144"/>
      <c r="L8" s="144"/>
      <c r="M8" s="152"/>
      <c r="N8" s="146"/>
      <c r="O8" s="100" t="s">
        <v>157</v>
      </c>
      <c r="P8" s="100" t="s">
        <v>158</v>
      </c>
      <c r="Q8" s="100" t="s">
        <v>159</v>
      </c>
      <c r="R8" s="100" t="s">
        <v>161</v>
      </c>
      <c r="S8" s="146"/>
      <c r="T8" s="142"/>
      <c r="U8" s="145"/>
    </row>
    <row r="9" spans="1:23" ht="15" customHeight="1">
      <c r="A9" s="143"/>
      <c r="B9" s="137"/>
      <c r="C9" s="66"/>
      <c r="D9" s="66"/>
      <c r="E9" s="133"/>
      <c r="F9" s="133"/>
      <c r="G9" s="133"/>
      <c r="H9" s="133"/>
      <c r="I9" s="133"/>
      <c r="J9" s="101" t="s">
        <v>92</v>
      </c>
      <c r="K9" s="101" t="s">
        <v>92</v>
      </c>
      <c r="L9" s="101" t="s">
        <v>78</v>
      </c>
      <c r="M9" s="48" t="s">
        <v>93</v>
      </c>
      <c r="N9" s="65" t="s">
        <v>94</v>
      </c>
      <c r="O9" s="65" t="s">
        <v>94</v>
      </c>
      <c r="P9" s="65" t="s">
        <v>135</v>
      </c>
      <c r="Q9" s="65" t="s">
        <v>135</v>
      </c>
      <c r="R9" s="65" t="s">
        <v>135</v>
      </c>
      <c r="S9" s="65" t="s">
        <v>147</v>
      </c>
      <c r="T9" s="65" t="s">
        <v>147</v>
      </c>
      <c r="U9" s="145"/>
      <c r="W9" s="45"/>
    </row>
    <row r="10" spans="1:23" ht="12" customHeight="1">
      <c r="A10" s="48">
        <v>1</v>
      </c>
      <c r="B10" s="48">
        <v>2</v>
      </c>
      <c r="C10" s="48"/>
      <c r="D10" s="48"/>
      <c r="E10" s="48">
        <v>3</v>
      </c>
      <c r="F10" s="48">
        <v>4</v>
      </c>
      <c r="G10" s="48">
        <v>5</v>
      </c>
      <c r="H10" s="48">
        <v>6</v>
      </c>
      <c r="I10" s="48">
        <v>7</v>
      </c>
      <c r="J10" s="49">
        <v>8</v>
      </c>
      <c r="K10" s="48">
        <v>9</v>
      </c>
      <c r="L10" s="49">
        <v>10</v>
      </c>
      <c r="M10" s="48">
        <v>11</v>
      </c>
      <c r="N10" s="49">
        <v>12</v>
      </c>
      <c r="O10" s="49">
        <v>13</v>
      </c>
      <c r="P10" s="49">
        <v>14</v>
      </c>
      <c r="Q10" s="49">
        <v>15</v>
      </c>
      <c r="R10" s="49">
        <v>16</v>
      </c>
      <c r="S10" s="49">
        <v>17</v>
      </c>
      <c r="T10" s="49">
        <v>18</v>
      </c>
      <c r="U10" s="50">
        <v>19</v>
      </c>
      <c r="V10" s="52"/>
    </row>
    <row r="11" spans="1:23" s="57" customFormat="1" ht="21.6" customHeight="1">
      <c r="A11" s="139" t="s">
        <v>79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54">
        <f>T11-S11</f>
        <v>0</v>
      </c>
      <c r="W11" s="55"/>
    </row>
    <row r="12" spans="1:23" s="57" customFormat="1" ht="19.899999999999999" customHeight="1">
      <c r="A12" s="66">
        <v>1</v>
      </c>
      <c r="B12" s="56" t="s">
        <v>81</v>
      </c>
      <c r="C12" s="64" t="s">
        <v>13</v>
      </c>
      <c r="D12" s="64"/>
      <c r="E12" s="66">
        <v>1983</v>
      </c>
      <c r="F12" s="66">
        <v>1983</v>
      </c>
      <c r="G12" s="66" t="s">
        <v>111</v>
      </c>
      <c r="H12" s="66">
        <v>5</v>
      </c>
      <c r="I12" s="66">
        <v>10</v>
      </c>
      <c r="J12" s="65">
        <v>7782.18</v>
      </c>
      <c r="K12" s="65">
        <v>7582.18</v>
      </c>
      <c r="L12" s="65">
        <v>6998.18</v>
      </c>
      <c r="M12" s="66">
        <v>277</v>
      </c>
      <c r="N12" s="65">
        <f>'Приложение 2'!E16</f>
        <v>8244894.0599999996</v>
      </c>
      <c r="O12" s="65">
        <v>0</v>
      </c>
      <c r="P12" s="65">
        <v>0</v>
      </c>
      <c r="Q12" s="65">
        <v>0</v>
      </c>
      <c r="R12" s="65">
        <f>N12</f>
        <v>8244894.0599999996</v>
      </c>
      <c r="S12" s="65">
        <f>N12/K12</f>
        <v>1087.4041581708689</v>
      </c>
      <c r="T12" s="65">
        <v>4180</v>
      </c>
      <c r="U12" s="50" t="s">
        <v>132</v>
      </c>
      <c r="V12" s="54">
        <f>T12-S12</f>
        <v>3092.5958418291311</v>
      </c>
      <c r="W12" s="55"/>
    </row>
    <row r="13" spans="1:23" s="57" customFormat="1" ht="23.45" customHeight="1">
      <c r="A13" s="66">
        <v>2</v>
      </c>
      <c r="B13" s="56" t="s">
        <v>82</v>
      </c>
      <c r="C13" s="64" t="s">
        <v>14</v>
      </c>
      <c r="D13" s="64"/>
      <c r="E13" s="66">
        <v>1961</v>
      </c>
      <c r="F13" s="66">
        <v>1961</v>
      </c>
      <c r="G13" s="66" t="s">
        <v>111</v>
      </c>
      <c r="H13" s="66">
        <v>2</v>
      </c>
      <c r="I13" s="66">
        <v>1</v>
      </c>
      <c r="J13" s="65">
        <v>320</v>
      </c>
      <c r="K13" s="65">
        <v>305</v>
      </c>
      <c r="L13" s="65">
        <v>278</v>
      </c>
      <c r="M13" s="66">
        <v>7</v>
      </c>
      <c r="N13" s="65">
        <f>'Приложение 2'!E17</f>
        <v>795621.26</v>
      </c>
      <c r="O13" s="65">
        <v>0</v>
      </c>
      <c r="P13" s="65">
        <v>0</v>
      </c>
      <c r="Q13" s="65">
        <v>0</v>
      </c>
      <c r="R13" s="65">
        <f>N13</f>
        <v>795621.26</v>
      </c>
      <c r="S13" s="65">
        <f>N13/K13</f>
        <v>2608.5942950819672</v>
      </c>
      <c r="T13" s="65">
        <v>4503.95</v>
      </c>
      <c r="U13" s="50" t="s">
        <v>132</v>
      </c>
      <c r="V13" s="54">
        <f>T13-S13</f>
        <v>1895.3557049180326</v>
      </c>
      <c r="W13" s="55"/>
    </row>
    <row r="14" spans="1:23" s="57" customFormat="1" ht="20.45" customHeight="1">
      <c r="A14" s="66">
        <v>3</v>
      </c>
      <c r="B14" s="56" t="s">
        <v>134</v>
      </c>
      <c r="C14" s="64" t="s">
        <v>13</v>
      </c>
      <c r="D14" s="64"/>
      <c r="E14" s="66">
        <v>1985</v>
      </c>
      <c r="F14" s="66">
        <v>1985</v>
      </c>
      <c r="G14" s="66" t="s">
        <v>111</v>
      </c>
      <c r="H14" s="66">
        <v>1</v>
      </c>
      <c r="I14" s="66">
        <v>12</v>
      </c>
      <c r="J14" s="65">
        <v>639</v>
      </c>
      <c r="K14" s="65">
        <v>523.70000000000005</v>
      </c>
      <c r="L14" s="65">
        <v>523.70000000000005</v>
      </c>
      <c r="M14" s="66">
        <v>18</v>
      </c>
      <c r="N14" s="65">
        <f>'Приложение 2'!E18</f>
        <v>1237806.0900000001</v>
      </c>
      <c r="O14" s="65">
        <v>0</v>
      </c>
      <c r="P14" s="65">
        <v>0</v>
      </c>
      <c r="Q14" s="65">
        <v>0</v>
      </c>
      <c r="R14" s="65">
        <f>N14</f>
        <v>1237806.0900000001</v>
      </c>
      <c r="S14" s="65">
        <f>N14/K14</f>
        <v>2363.5785564254343</v>
      </c>
      <c r="T14" s="65">
        <v>4180</v>
      </c>
      <c r="U14" s="50" t="s">
        <v>132</v>
      </c>
      <c r="V14" s="54">
        <f>T14-S14</f>
        <v>1816.4214435745657</v>
      </c>
      <c r="W14" s="55"/>
    </row>
    <row r="15" spans="1:23" s="57" customFormat="1" ht="37.9" customHeight="1">
      <c r="A15" s="138" t="s">
        <v>80</v>
      </c>
      <c r="B15" s="138"/>
      <c r="C15" s="64"/>
      <c r="D15" s="64"/>
      <c r="E15" s="53" t="s">
        <v>148</v>
      </c>
      <c r="F15" s="53" t="s">
        <v>148</v>
      </c>
      <c r="G15" s="53" t="s">
        <v>148</v>
      </c>
      <c r="H15" s="53" t="s">
        <v>148</v>
      </c>
      <c r="I15" s="53" t="s">
        <v>148</v>
      </c>
      <c r="J15" s="65">
        <f t="shared" ref="J15:R15" si="0">SUM(J12:J14)</f>
        <v>8741.18</v>
      </c>
      <c r="K15" s="65">
        <f t="shared" si="0"/>
        <v>8410.880000000001</v>
      </c>
      <c r="L15" s="65">
        <f t="shared" si="0"/>
        <v>7799.88</v>
      </c>
      <c r="M15" s="48">
        <f t="shared" si="0"/>
        <v>302</v>
      </c>
      <c r="N15" s="65">
        <f t="shared" si="0"/>
        <v>10278321.41</v>
      </c>
      <c r="O15" s="65">
        <f t="shared" si="0"/>
        <v>0</v>
      </c>
      <c r="P15" s="65">
        <f t="shared" si="0"/>
        <v>0</v>
      </c>
      <c r="Q15" s="65">
        <f t="shared" si="0"/>
        <v>0</v>
      </c>
      <c r="R15" s="65">
        <f t="shared" si="0"/>
        <v>10278321.41</v>
      </c>
      <c r="S15" s="65">
        <f>N15/K15</f>
        <v>1222.0268759035914</v>
      </c>
      <c r="T15" s="65"/>
      <c r="U15" s="50"/>
      <c r="V15" s="54">
        <f>T15-S15</f>
        <v>-1222.0268759035914</v>
      </c>
      <c r="W15" s="55"/>
    </row>
    <row r="16" spans="1:23" ht="9" customHeight="1"/>
  </sheetData>
  <sheetProtection selectLockedCells="1" selectUnlockedCells="1"/>
  <autoFilter ref="A10:X15"/>
  <mergeCells count="25">
    <mergeCell ref="S6:S8"/>
    <mergeCell ref="K6:L6"/>
    <mergeCell ref="R3:U3"/>
    <mergeCell ref="L4:U4"/>
    <mergeCell ref="K1:T1"/>
    <mergeCell ref="O7:R7"/>
    <mergeCell ref="N6:R6"/>
    <mergeCell ref="N7:N8"/>
    <mergeCell ref="M6:M8"/>
    <mergeCell ref="G6:G9"/>
    <mergeCell ref="A5:U5"/>
    <mergeCell ref="B6:B9"/>
    <mergeCell ref="A15:B15"/>
    <mergeCell ref="A11:U11"/>
    <mergeCell ref="T6:T8"/>
    <mergeCell ref="E7:E9"/>
    <mergeCell ref="A6:A9"/>
    <mergeCell ref="F7:F9"/>
    <mergeCell ref="K7:K8"/>
    <mergeCell ref="E6:F6"/>
    <mergeCell ref="H6:H9"/>
    <mergeCell ref="L7:L8"/>
    <mergeCell ref="J6:J8"/>
    <mergeCell ref="I6:I9"/>
    <mergeCell ref="U6:U9"/>
  </mergeCells>
  <phoneticPr fontId="2" type="noConversion"/>
  <pageMargins left="0.74803149606299213" right="0.19685039370078741" top="1.3779527559055118" bottom="0.39370078740157483" header="1.1023622047244095" footer="0.19685039370078741"/>
  <pageSetup paperSize="9" scale="86" fitToHeight="0" orientation="landscape" r:id="rId1"/>
  <headerFooter alignWithMargins="0">
    <oddFooter>&amp;C&amp;"Arial Narrow,обычный"&amp;7&amp;P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AA18"/>
  <sheetViews>
    <sheetView view="pageBreakPreview" topLeftCell="B7" zoomScale="140" zoomScaleNormal="170" zoomScaleSheetLayoutView="140" workbookViewId="0">
      <selection activeCell="S7" sqref="S7:V7"/>
    </sheetView>
  </sheetViews>
  <sheetFormatPr defaultColWidth="9.33203125" defaultRowHeight="12.75"/>
  <cols>
    <col min="1" max="1" width="4" style="9" customWidth="1"/>
    <col min="2" max="2" width="38.33203125" style="9" customWidth="1"/>
    <col min="3" max="3" width="14.6640625" style="30" hidden="1" customWidth="1"/>
    <col min="4" max="4" width="13.5" style="30" hidden="1" customWidth="1"/>
    <col min="5" max="5" width="12" style="7" customWidth="1"/>
    <col min="6" max="6" width="10" style="7" customWidth="1"/>
    <col min="7" max="7" width="4.33203125" style="25" customWidth="1"/>
    <col min="8" max="8" width="10.1640625" style="10" customWidth="1"/>
    <col min="9" max="9" width="8.5" style="7" customWidth="1"/>
    <col min="10" max="10" width="13.6640625" style="7" hidden="1" customWidth="1"/>
    <col min="11" max="11" width="8.33203125" style="7" hidden="1" customWidth="1"/>
    <col min="12" max="12" width="11.83203125" style="7" customWidth="1"/>
    <col min="13" max="13" width="5.6640625" style="10" customWidth="1"/>
    <col min="14" max="14" width="8.5" style="10" customWidth="1"/>
    <col min="15" max="15" width="7.1640625" style="10" customWidth="1"/>
    <col min="16" max="16" width="9.5" style="10" customWidth="1"/>
    <col min="17" max="17" width="4" style="10" customWidth="1"/>
    <col min="18" max="18" width="4.33203125" style="10" customWidth="1"/>
    <col min="19" max="19" width="7" style="10" customWidth="1"/>
    <col min="20" max="20" width="9" style="10" customWidth="1"/>
    <col min="21" max="21" width="9.83203125" style="10" customWidth="1"/>
    <col min="22" max="22" width="4.83203125" style="10" customWidth="1"/>
    <col min="23" max="23" width="18.6640625" style="9" hidden="1" customWidth="1"/>
    <col min="24" max="24" width="17" style="9" hidden="1" customWidth="1"/>
    <col min="25" max="25" width="9.33203125" style="9" hidden="1" customWidth="1"/>
    <col min="26" max="26" width="15.33203125" style="9" hidden="1" customWidth="1"/>
    <col min="27" max="27" width="15.5" style="9" customWidth="1"/>
    <col min="28" max="28" width="14" style="9" customWidth="1"/>
    <col min="29" max="16384" width="9.33203125" style="9"/>
  </cols>
  <sheetData>
    <row r="1" spans="1:27" ht="11.25" hidden="1" customHeight="1">
      <c r="E1" s="10"/>
      <c r="F1" s="10"/>
      <c r="L1" s="11"/>
      <c r="M1" s="157" t="s">
        <v>128</v>
      </c>
      <c r="N1" s="157"/>
      <c r="O1" s="157"/>
      <c r="P1" s="157"/>
      <c r="Q1" s="157"/>
      <c r="R1" s="157"/>
      <c r="S1" s="157"/>
      <c r="T1" s="157"/>
      <c r="U1" s="157"/>
      <c r="V1" s="157"/>
    </row>
    <row r="2" spans="1:27" ht="6" hidden="1" customHeight="1">
      <c r="E2" s="10"/>
      <c r="F2" s="10"/>
      <c r="L2" s="12"/>
      <c r="M2" s="37"/>
      <c r="N2" s="37"/>
      <c r="O2" s="37"/>
      <c r="P2" s="37"/>
      <c r="Q2" s="37"/>
      <c r="R2" s="37"/>
      <c r="S2" s="37"/>
      <c r="T2" s="37"/>
      <c r="U2" s="37"/>
      <c r="V2" s="37"/>
    </row>
    <row r="3" spans="1:27" ht="47.25" hidden="1" customHeight="1">
      <c r="E3" s="10"/>
      <c r="F3" s="10"/>
      <c r="L3" s="12"/>
      <c r="M3" s="5"/>
      <c r="N3" s="5"/>
      <c r="O3" s="158" t="s">
        <v>151</v>
      </c>
      <c r="P3" s="158"/>
      <c r="Q3" s="158"/>
      <c r="R3" s="158"/>
      <c r="S3" s="158"/>
      <c r="T3" s="158"/>
      <c r="U3" s="158"/>
      <c r="V3" s="158"/>
    </row>
    <row r="4" spans="1:27" ht="2.25" hidden="1" customHeight="1">
      <c r="E4" s="10"/>
      <c r="F4" s="10"/>
      <c r="L4" s="12"/>
      <c r="M4" s="37"/>
      <c r="N4" s="37"/>
      <c r="O4" s="37"/>
      <c r="P4" s="37"/>
      <c r="Q4" s="37"/>
      <c r="R4" s="37"/>
      <c r="S4" s="37"/>
      <c r="T4" s="37"/>
      <c r="U4" s="37"/>
      <c r="V4" s="37"/>
    </row>
    <row r="5" spans="1:27" ht="2.25" hidden="1" customHeight="1">
      <c r="N5" s="13"/>
      <c r="O5" s="13"/>
      <c r="P5" s="13"/>
      <c r="Q5" s="13"/>
      <c r="R5" s="13"/>
      <c r="S5" s="13"/>
      <c r="T5" s="13"/>
      <c r="U5" s="13"/>
      <c r="V5" s="13"/>
    </row>
    <row r="6" spans="1:27" ht="24.75" hidden="1" customHeight="1">
      <c r="A6" s="159" t="s">
        <v>87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</row>
    <row r="7" spans="1:27" ht="45.75" customHeight="1">
      <c r="A7" s="112"/>
      <c r="B7" s="107"/>
      <c r="C7" s="112"/>
      <c r="D7" s="112"/>
      <c r="E7" s="107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61" t="s">
        <v>179</v>
      </c>
      <c r="T7" s="161"/>
      <c r="U7" s="161"/>
      <c r="V7" s="161"/>
    </row>
    <row r="8" spans="1:27" ht="46.5" customHeight="1">
      <c r="A8" s="112"/>
      <c r="B8" s="112"/>
      <c r="C8" s="112"/>
      <c r="D8" s="112"/>
      <c r="E8" s="107"/>
      <c r="F8" s="112"/>
      <c r="G8" s="36"/>
      <c r="H8" s="112"/>
      <c r="I8" s="112"/>
      <c r="J8" s="112"/>
      <c r="K8" s="112"/>
      <c r="L8" s="112"/>
      <c r="M8" s="112"/>
      <c r="N8" s="112"/>
      <c r="O8" s="5"/>
      <c r="P8" s="161" t="s">
        <v>175</v>
      </c>
      <c r="Q8" s="161"/>
      <c r="R8" s="161"/>
      <c r="S8" s="161"/>
      <c r="T8" s="161"/>
      <c r="U8" s="161"/>
      <c r="V8" s="161"/>
    </row>
    <row r="9" spans="1:27" ht="27.75" customHeight="1">
      <c r="A9" s="160" t="s">
        <v>73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</row>
    <row r="10" spans="1:27" ht="21" customHeight="1">
      <c r="A10" s="153" t="s">
        <v>149</v>
      </c>
      <c r="B10" s="153" t="s">
        <v>89</v>
      </c>
      <c r="C10" s="28"/>
      <c r="D10" s="29"/>
      <c r="E10" s="154" t="s">
        <v>112</v>
      </c>
      <c r="F10" s="153" t="s">
        <v>152</v>
      </c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 t="s">
        <v>113</v>
      </c>
      <c r="T10" s="153"/>
      <c r="U10" s="153"/>
      <c r="V10" s="153"/>
    </row>
    <row r="11" spans="1:27" ht="78" customHeight="1">
      <c r="A11" s="153"/>
      <c r="B11" s="153"/>
      <c r="C11" s="28"/>
      <c r="D11" s="29"/>
      <c r="E11" s="154"/>
      <c r="F11" s="68" t="s">
        <v>114</v>
      </c>
      <c r="G11" s="153" t="s">
        <v>115</v>
      </c>
      <c r="H11" s="153"/>
      <c r="I11" s="153" t="s">
        <v>116</v>
      </c>
      <c r="J11" s="153"/>
      <c r="K11" s="153"/>
      <c r="L11" s="153"/>
      <c r="M11" s="153" t="s">
        <v>117</v>
      </c>
      <c r="N11" s="153"/>
      <c r="O11" s="153" t="s">
        <v>118</v>
      </c>
      <c r="P11" s="153"/>
      <c r="Q11" s="153" t="s">
        <v>119</v>
      </c>
      <c r="R11" s="153"/>
      <c r="S11" s="24" t="s">
        <v>83</v>
      </c>
      <c r="T11" s="24" t="s">
        <v>84</v>
      </c>
      <c r="U11" s="67" t="s">
        <v>85</v>
      </c>
      <c r="V11" s="67" t="s">
        <v>86</v>
      </c>
    </row>
    <row r="12" spans="1:27" ht="15" customHeight="1">
      <c r="A12" s="153"/>
      <c r="B12" s="153"/>
      <c r="C12" s="28"/>
      <c r="D12" s="29"/>
      <c r="E12" s="68" t="s">
        <v>135</v>
      </c>
      <c r="F12" s="68" t="s">
        <v>94</v>
      </c>
      <c r="G12" s="16" t="s">
        <v>120</v>
      </c>
      <c r="H12" s="67" t="s">
        <v>94</v>
      </c>
      <c r="I12" s="68" t="s">
        <v>153</v>
      </c>
      <c r="J12" s="68"/>
      <c r="K12" s="68"/>
      <c r="L12" s="68" t="s">
        <v>94</v>
      </c>
      <c r="M12" s="67" t="s">
        <v>153</v>
      </c>
      <c r="N12" s="67" t="s">
        <v>94</v>
      </c>
      <c r="O12" s="67" t="s">
        <v>153</v>
      </c>
      <c r="P12" s="67" t="s">
        <v>94</v>
      </c>
      <c r="Q12" s="14" t="s">
        <v>154</v>
      </c>
      <c r="R12" s="67" t="s">
        <v>94</v>
      </c>
      <c r="S12" s="67" t="s">
        <v>94</v>
      </c>
      <c r="T12" s="67" t="s">
        <v>94</v>
      </c>
      <c r="U12" s="67" t="s">
        <v>94</v>
      </c>
      <c r="V12" s="67" t="s">
        <v>94</v>
      </c>
      <c r="W12" s="27"/>
      <c r="X12" s="27"/>
      <c r="AA12" s="27"/>
    </row>
    <row r="13" spans="1:27" ht="9" customHeight="1">
      <c r="A13" s="67" t="s">
        <v>95</v>
      </c>
      <c r="B13" s="67" t="s">
        <v>96</v>
      </c>
      <c r="C13" s="28"/>
      <c r="D13" s="29"/>
      <c r="E13" s="67" t="s">
        <v>97</v>
      </c>
      <c r="F13" s="68" t="s">
        <v>98</v>
      </c>
      <c r="G13" s="16" t="s">
        <v>99</v>
      </c>
      <c r="H13" s="67" t="s">
        <v>100</v>
      </c>
      <c r="I13" s="68" t="s">
        <v>101</v>
      </c>
      <c r="J13" s="68"/>
      <c r="K13" s="68"/>
      <c r="L13" s="68" t="s">
        <v>102</v>
      </c>
      <c r="M13" s="67" t="s">
        <v>103</v>
      </c>
      <c r="N13" s="67" t="s">
        <v>104</v>
      </c>
      <c r="O13" s="67" t="s">
        <v>105</v>
      </c>
      <c r="P13" s="67" t="s">
        <v>106</v>
      </c>
      <c r="Q13" s="67" t="s">
        <v>107</v>
      </c>
      <c r="R13" s="67" t="s">
        <v>108</v>
      </c>
      <c r="S13" s="67" t="s">
        <v>109</v>
      </c>
      <c r="T13" s="67" t="s">
        <v>110</v>
      </c>
      <c r="U13" s="67">
        <v>17</v>
      </c>
      <c r="V13" s="67">
        <v>18</v>
      </c>
    </row>
    <row r="14" spans="1:27" s="21" customFormat="1" ht="10.5" customHeight="1">
      <c r="A14" s="155" t="s">
        <v>79</v>
      </c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X14" s="92" t="e">
        <f>'Приложение 1'!#REF!</f>
        <v>#REF!</v>
      </c>
      <c r="Y14" s="92" t="e">
        <f>L14/I14</f>
        <v>#DIV/0!</v>
      </c>
      <c r="Z14" s="17" t="e">
        <f>X14-Y14</f>
        <v>#REF!</v>
      </c>
    </row>
    <row r="15" spans="1:27" s="21" customFormat="1" ht="22.5" customHeight="1">
      <c r="A15" s="156" t="s">
        <v>80</v>
      </c>
      <c r="B15" s="156"/>
      <c r="C15" s="28"/>
      <c r="D15" s="28"/>
      <c r="E15" s="68">
        <f>SUM(E16:E18)</f>
        <v>10278321.41</v>
      </c>
      <c r="F15" s="20">
        <v>0</v>
      </c>
      <c r="G15" s="26">
        <v>0</v>
      </c>
      <c r="H15" s="20">
        <v>0</v>
      </c>
      <c r="I15" s="68">
        <f>SUM(I16:I18)</f>
        <v>2693</v>
      </c>
      <c r="J15" s="20"/>
      <c r="K15" s="20"/>
      <c r="L15" s="68">
        <f>SUM(L16:L18)</f>
        <v>10278321.41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X15" s="92">
        <f>'Приложение 1'!T11</f>
        <v>0</v>
      </c>
      <c r="Y15" s="92">
        <f>L15/I15</f>
        <v>3816.680805792796</v>
      </c>
      <c r="Z15" s="17">
        <f>X15-Y15</f>
        <v>-3816.680805792796</v>
      </c>
    </row>
    <row r="16" spans="1:27" s="21" customFormat="1" ht="30" customHeight="1">
      <c r="A16" s="67">
        <v>1</v>
      </c>
      <c r="B16" s="93" t="s">
        <v>81</v>
      </c>
      <c r="C16" s="28" t="s">
        <v>13</v>
      </c>
      <c r="D16" s="28"/>
      <c r="E16" s="68">
        <f>L16</f>
        <v>8244894.0599999996</v>
      </c>
      <c r="F16" s="20">
        <v>0</v>
      </c>
      <c r="G16" s="26">
        <v>0</v>
      </c>
      <c r="H16" s="20">
        <v>0</v>
      </c>
      <c r="I16" s="68">
        <v>2022</v>
      </c>
      <c r="J16" s="19" t="s">
        <v>129</v>
      </c>
      <c r="K16" s="68">
        <v>2022.07</v>
      </c>
      <c r="L16" s="68">
        <v>8244894.0599999996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X16" s="92">
        <f>'Приложение 1'!T12</f>
        <v>4180</v>
      </c>
      <c r="Y16" s="92">
        <f>L16/I16</f>
        <v>4077.5935014836791</v>
      </c>
      <c r="Z16" s="17">
        <f>X16-Y16</f>
        <v>102.40649851632088</v>
      </c>
    </row>
    <row r="17" spans="1:26" s="21" customFormat="1" ht="28.15" customHeight="1">
      <c r="A17" s="67">
        <v>2</v>
      </c>
      <c r="B17" s="93" t="s">
        <v>82</v>
      </c>
      <c r="C17" s="28" t="s">
        <v>14</v>
      </c>
      <c r="D17" s="28"/>
      <c r="E17" s="68">
        <f>L17</f>
        <v>795621.26</v>
      </c>
      <c r="F17" s="20">
        <v>0</v>
      </c>
      <c r="G17" s="26">
        <v>0</v>
      </c>
      <c r="H17" s="20">
        <v>0</v>
      </c>
      <c r="I17" s="68">
        <v>254</v>
      </c>
      <c r="J17" s="68" t="s">
        <v>130</v>
      </c>
      <c r="K17" s="68">
        <v>3438.05</v>
      </c>
      <c r="L17" s="68">
        <v>795621.26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X17" s="92">
        <f>'Приложение 1'!T13</f>
        <v>4503.95</v>
      </c>
      <c r="Y17" s="92">
        <f>L17/I17</f>
        <v>3132.3671653543306</v>
      </c>
      <c r="Z17" s="17">
        <f>X17-Y17</f>
        <v>1371.5828346456692</v>
      </c>
    </row>
    <row r="18" spans="1:26" s="21" customFormat="1" ht="35.450000000000003" customHeight="1">
      <c r="A18" s="67">
        <v>3</v>
      </c>
      <c r="B18" s="93" t="s">
        <v>133</v>
      </c>
      <c r="C18" s="28" t="s">
        <v>13</v>
      </c>
      <c r="D18" s="28"/>
      <c r="E18" s="68">
        <f>L18</f>
        <v>1237806.0900000001</v>
      </c>
      <c r="F18" s="20">
        <v>0</v>
      </c>
      <c r="G18" s="26">
        <v>0</v>
      </c>
      <c r="H18" s="20">
        <v>0</v>
      </c>
      <c r="I18" s="68">
        <v>417</v>
      </c>
      <c r="J18" s="19" t="s">
        <v>129</v>
      </c>
      <c r="K18" s="68">
        <v>2022.07</v>
      </c>
      <c r="L18" s="68">
        <v>1237806.0900000001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X18" s="92">
        <f>'Приложение 1'!T14</f>
        <v>4180</v>
      </c>
      <c r="Y18" s="92">
        <f>L18/I18</f>
        <v>2968.359928057554</v>
      </c>
      <c r="Z18" s="17">
        <f>X18-Y18</f>
        <v>1211.640071942446</v>
      </c>
    </row>
  </sheetData>
  <autoFilter ref="A13:AB18"/>
  <mergeCells count="18">
    <mergeCell ref="F10:R10"/>
    <mergeCell ref="B10:B12"/>
    <mergeCell ref="O11:P11"/>
    <mergeCell ref="E10:E11"/>
    <mergeCell ref="A14:V14"/>
    <mergeCell ref="A15:B15"/>
    <mergeCell ref="M1:V1"/>
    <mergeCell ref="S10:V10"/>
    <mergeCell ref="I11:L11"/>
    <mergeCell ref="Q11:R11"/>
    <mergeCell ref="O3:V3"/>
    <mergeCell ref="M11:N11"/>
    <mergeCell ref="A6:V6"/>
    <mergeCell ref="A10:A12"/>
    <mergeCell ref="A9:V9"/>
    <mergeCell ref="P8:V8"/>
    <mergeCell ref="S7:V7"/>
    <mergeCell ref="G11:H11"/>
  </mergeCells>
  <phoneticPr fontId="0" type="noConversion"/>
  <pageMargins left="0.74803149606299213" right="0.19685039370078741" top="1.3779527559055118" bottom="0.43307086614173229" header="1.1023622047244095" footer="0.19685039370078741"/>
  <pageSetup scale="84" fitToHeight="0" orientation="landscape" r:id="rId1"/>
  <headerFooter alignWithMargins="0">
    <oddFooter>&amp;C&amp;"Arial Narrow,обычный"&amp;7&amp;P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Q11"/>
  <sheetViews>
    <sheetView view="pageBreakPreview" topLeftCell="A2" zoomScale="115" zoomScaleNormal="140" zoomScaleSheetLayoutView="115" workbookViewId="0">
      <selection activeCell="K2" sqref="K2:N2"/>
    </sheetView>
  </sheetViews>
  <sheetFormatPr defaultRowHeight="12.75"/>
  <cols>
    <col min="2" max="2" width="50.1640625" customWidth="1"/>
    <col min="3" max="3" width="10.1640625" bestFit="1" customWidth="1"/>
    <col min="13" max="13" width="11.5" customWidth="1"/>
    <col min="14" max="14" width="11.33203125" customWidth="1"/>
    <col min="17" max="17" width="17.6640625" hidden="1" customWidth="1"/>
  </cols>
  <sheetData>
    <row r="1" spans="1:17" ht="11.25" hidden="1" customHeight="1">
      <c r="A1" s="6"/>
      <c r="B1" s="4"/>
      <c r="D1" s="1"/>
      <c r="E1" s="1"/>
      <c r="F1" s="1"/>
      <c r="G1" s="2"/>
      <c r="H1" s="3"/>
      <c r="I1" s="3"/>
    </row>
    <row r="2" spans="1:17" s="9" customFormat="1" ht="54" customHeight="1">
      <c r="A2" s="22"/>
      <c r="B2" s="22"/>
      <c r="C2" s="31"/>
      <c r="D2" s="31"/>
      <c r="E2" s="31"/>
      <c r="F2" s="31"/>
      <c r="G2" s="31"/>
      <c r="H2" s="102"/>
      <c r="I2" s="31"/>
      <c r="J2" s="102"/>
      <c r="K2" s="161" t="s">
        <v>180</v>
      </c>
      <c r="L2" s="161"/>
      <c r="M2" s="161"/>
      <c r="N2" s="161"/>
    </row>
    <row r="3" spans="1:17" s="9" customFormat="1" ht="45.75" customHeight="1">
      <c r="A3" s="22"/>
      <c r="B3" s="22"/>
      <c r="C3" s="31"/>
      <c r="D3" s="31"/>
      <c r="E3" s="31"/>
      <c r="F3" s="31"/>
      <c r="G3" s="31"/>
      <c r="H3" s="164" t="s">
        <v>173</v>
      </c>
      <c r="I3" s="164"/>
      <c r="J3" s="164"/>
      <c r="K3" s="164"/>
      <c r="L3" s="164"/>
      <c r="M3" s="164"/>
      <c r="N3" s="164"/>
    </row>
    <row r="4" spans="1:17" s="9" customFormat="1" ht="3" hidden="1" customHeight="1">
      <c r="A4" s="22"/>
      <c r="B4" s="22"/>
      <c r="C4" s="23"/>
      <c r="D4" s="31"/>
      <c r="E4" s="31"/>
      <c r="F4" s="31"/>
      <c r="G4" s="31"/>
      <c r="H4" s="165"/>
      <c r="I4" s="165"/>
      <c r="J4" s="165"/>
      <c r="K4" s="165"/>
      <c r="L4" s="165"/>
      <c r="M4" s="165"/>
      <c r="N4" s="165"/>
    </row>
    <row r="5" spans="1:17" s="9" customFormat="1" ht="18" customHeight="1">
      <c r="A5" s="166" t="s">
        <v>74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</row>
    <row r="6" spans="1:17" s="9" customFormat="1" ht="12.75" customHeight="1">
      <c r="A6" s="167" t="s">
        <v>16</v>
      </c>
      <c r="B6" s="167" t="s">
        <v>121</v>
      </c>
      <c r="C6" s="162" t="s">
        <v>90</v>
      </c>
      <c r="D6" s="167" t="s">
        <v>88</v>
      </c>
      <c r="E6" s="169" t="s">
        <v>122</v>
      </c>
      <c r="F6" s="170"/>
      <c r="G6" s="170"/>
      <c r="H6" s="170"/>
      <c r="I6" s="171"/>
      <c r="J6" s="153" t="s">
        <v>91</v>
      </c>
      <c r="K6" s="153"/>
      <c r="L6" s="153"/>
      <c r="M6" s="153"/>
      <c r="N6" s="153"/>
    </row>
    <row r="7" spans="1:17" s="9" customFormat="1" ht="85.5" customHeight="1">
      <c r="A7" s="172"/>
      <c r="B7" s="172"/>
      <c r="C7" s="163"/>
      <c r="D7" s="168"/>
      <c r="E7" s="67" t="s">
        <v>123</v>
      </c>
      <c r="F7" s="67" t="s">
        <v>124</v>
      </c>
      <c r="G7" s="67" t="s">
        <v>125</v>
      </c>
      <c r="H7" s="67" t="s">
        <v>126</v>
      </c>
      <c r="I7" s="67" t="s">
        <v>17</v>
      </c>
      <c r="J7" s="67" t="s">
        <v>123</v>
      </c>
      <c r="K7" s="67" t="s">
        <v>124</v>
      </c>
      <c r="L7" s="67" t="s">
        <v>125</v>
      </c>
      <c r="M7" s="68" t="s">
        <v>126</v>
      </c>
      <c r="N7" s="68" t="s">
        <v>17</v>
      </c>
    </row>
    <row r="8" spans="1:17" s="9" customFormat="1">
      <c r="A8" s="173"/>
      <c r="B8" s="173"/>
      <c r="C8" s="32" t="s">
        <v>92</v>
      </c>
      <c r="D8" s="67" t="s">
        <v>93</v>
      </c>
      <c r="E8" s="67" t="s">
        <v>120</v>
      </c>
      <c r="F8" s="67" t="s">
        <v>120</v>
      </c>
      <c r="G8" s="67" t="s">
        <v>120</v>
      </c>
      <c r="H8" s="67" t="s">
        <v>120</v>
      </c>
      <c r="I8" s="67" t="s">
        <v>120</v>
      </c>
      <c r="J8" s="67" t="s">
        <v>94</v>
      </c>
      <c r="K8" s="67" t="s">
        <v>94</v>
      </c>
      <c r="L8" s="67" t="s">
        <v>94</v>
      </c>
      <c r="M8" s="68" t="s">
        <v>94</v>
      </c>
      <c r="N8" s="68" t="s">
        <v>94</v>
      </c>
    </row>
    <row r="9" spans="1:17" s="9" customFormat="1" ht="9.75" customHeight="1">
      <c r="A9" s="67">
        <v>1</v>
      </c>
      <c r="B9" s="67">
        <v>2</v>
      </c>
      <c r="C9" s="97">
        <v>3</v>
      </c>
      <c r="D9" s="103">
        <v>4</v>
      </c>
      <c r="E9" s="103">
        <v>5</v>
      </c>
      <c r="F9" s="103">
        <v>6</v>
      </c>
      <c r="G9" s="103">
        <v>7</v>
      </c>
      <c r="H9" s="103">
        <v>8</v>
      </c>
      <c r="I9" s="103">
        <v>9</v>
      </c>
      <c r="J9" s="103">
        <v>10</v>
      </c>
      <c r="K9" s="103">
        <v>11</v>
      </c>
      <c r="L9" s="103">
        <v>12</v>
      </c>
      <c r="M9" s="103">
        <v>13</v>
      </c>
      <c r="N9" s="103">
        <v>14</v>
      </c>
    </row>
    <row r="10" spans="1:17" s="99" customFormat="1" ht="25.9" customHeight="1">
      <c r="A10" s="153" t="s">
        <v>18</v>
      </c>
      <c r="B10" s="153"/>
      <c r="C10" s="68">
        <f>SUM(C11:C11)</f>
        <v>8741.18</v>
      </c>
      <c r="D10" s="35">
        <f>SUM(D11:D11)</f>
        <v>302</v>
      </c>
      <c r="E10" s="29">
        <v>0</v>
      </c>
      <c r="F10" s="35">
        <v>0</v>
      </c>
      <c r="G10" s="29">
        <v>0</v>
      </c>
      <c r="H10" s="35">
        <f>SUM(H11:H11)</f>
        <v>3</v>
      </c>
      <c r="I10" s="35">
        <f>SUM(I11:I11)</f>
        <v>3</v>
      </c>
      <c r="J10" s="68">
        <v>0</v>
      </c>
      <c r="K10" s="68">
        <v>0</v>
      </c>
      <c r="L10" s="68">
        <v>0</v>
      </c>
      <c r="M10" s="68">
        <f>SUM(M11:M11)</f>
        <v>10278321.41</v>
      </c>
      <c r="N10" s="68">
        <f>SUM(N11:N11)</f>
        <v>10278321.41</v>
      </c>
      <c r="Q10" s="98" t="e">
        <f>N10+'Приложение 3.1'!#REF!</f>
        <v>#REF!</v>
      </c>
    </row>
    <row r="11" spans="1:17" s="9" customFormat="1" ht="42.6" customHeight="1">
      <c r="A11" s="33">
        <v>1</v>
      </c>
      <c r="B11" s="93" t="s">
        <v>79</v>
      </c>
      <c r="C11" s="34">
        <f>'Приложение 1'!J15</f>
        <v>8741.18</v>
      </c>
      <c r="D11" s="35">
        <f>'Приложение 1'!M15</f>
        <v>302</v>
      </c>
      <c r="E11" s="29">
        <v>0</v>
      </c>
      <c r="F11" s="35">
        <v>0</v>
      </c>
      <c r="G11" s="29">
        <v>0</v>
      </c>
      <c r="H11" s="35">
        <v>3</v>
      </c>
      <c r="I11" s="35">
        <f>H11</f>
        <v>3</v>
      </c>
      <c r="J11" s="68">
        <v>0</v>
      </c>
      <c r="K11" s="68">
        <v>0</v>
      </c>
      <c r="L11" s="68">
        <v>0</v>
      </c>
      <c r="M11" s="34">
        <f>'Приложение 1'!N15</f>
        <v>10278321.41</v>
      </c>
      <c r="N11" s="34">
        <f>M11</f>
        <v>10278321.41</v>
      </c>
    </row>
  </sheetData>
  <autoFilter ref="A8:Q11"/>
  <mergeCells count="11">
    <mergeCell ref="C6:C7"/>
    <mergeCell ref="K2:N2"/>
    <mergeCell ref="H3:N3"/>
    <mergeCell ref="H4:N4"/>
    <mergeCell ref="A10:B10"/>
    <mergeCell ref="A5:N5"/>
    <mergeCell ref="D6:D7"/>
    <mergeCell ref="E6:I6"/>
    <mergeCell ref="J6:N6"/>
    <mergeCell ref="A6:A8"/>
    <mergeCell ref="B6:B8"/>
  </mergeCells>
  <phoneticPr fontId="0" type="noConversion"/>
  <pageMargins left="0.74803149606299213" right="0.19685039370078741" top="1.3779527559055118" bottom="0.43307086614173229" header="1.1023622047244095" footer="0.19685039370078741"/>
  <pageSetup scale="80" fitToHeight="0" orientation="landscape" r:id="rId1"/>
  <headerFooter alignWithMargins="0">
    <oddFooter>&amp;C&amp;"Arial Narrow,обычный"&amp;7&amp;P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0"/>
  <sheetViews>
    <sheetView view="pageBreakPreview" topLeftCell="D1" zoomScale="130" zoomScaleNormal="140" zoomScaleSheetLayoutView="130" workbookViewId="0">
      <selection activeCell="P1" sqref="P1:S1"/>
    </sheetView>
  </sheetViews>
  <sheetFormatPr defaultColWidth="9.33203125" defaultRowHeight="27.75" customHeight="1"/>
  <cols>
    <col min="1" max="1" width="3.1640625" style="22" customWidth="1"/>
    <col min="2" max="2" width="38.83203125" style="72" customWidth="1"/>
    <col min="3" max="3" width="8.6640625" style="69" customWidth="1"/>
    <col min="4" max="4" width="8.6640625" style="72" customWidth="1"/>
    <col min="5" max="5" width="5.33203125" style="31" customWidth="1"/>
    <col min="6" max="6" width="11.83203125" style="31" customWidth="1"/>
    <col min="7" max="8" width="2.33203125" style="31" customWidth="1"/>
    <col min="9" max="10" width="9" style="23" customWidth="1"/>
    <col min="11" max="11" width="7.1640625" style="71" customWidth="1"/>
    <col min="12" max="12" width="11.1640625" style="70" customWidth="1"/>
    <col min="13" max="13" width="9.83203125" style="70" customWidth="1"/>
    <col min="14" max="14" width="9.6640625" style="70" customWidth="1"/>
    <col min="15" max="15" width="8.83203125" style="70" customWidth="1"/>
    <col min="16" max="16" width="12.5" style="70" customWidth="1"/>
    <col min="17" max="17" width="11.6640625" style="70" customWidth="1"/>
    <col min="18" max="18" width="7.1640625" style="70" customWidth="1"/>
    <col min="19" max="19" width="5.5" style="69" customWidth="1"/>
    <col min="20" max="21" width="9.33203125" style="81"/>
    <col min="22" max="16384" width="9.33203125" style="22"/>
  </cols>
  <sheetData>
    <row r="1" spans="1:22" ht="22.15" customHeight="1">
      <c r="I1" s="76"/>
      <c r="J1" s="76"/>
      <c r="K1" s="77"/>
      <c r="L1" s="77"/>
      <c r="M1" s="77"/>
      <c r="N1" s="77"/>
      <c r="O1" s="77"/>
      <c r="P1" s="181" t="s">
        <v>181</v>
      </c>
      <c r="Q1" s="181"/>
      <c r="R1" s="181"/>
      <c r="S1" s="181"/>
    </row>
    <row r="2" spans="1:22" ht="19.899999999999999" customHeight="1">
      <c r="I2" s="180" t="s">
        <v>174</v>
      </c>
      <c r="J2" s="180"/>
      <c r="K2" s="180"/>
      <c r="L2" s="180"/>
      <c r="M2" s="180"/>
      <c r="N2" s="180"/>
      <c r="O2" s="180"/>
      <c r="P2" s="180"/>
      <c r="Q2" s="180"/>
      <c r="R2" s="180"/>
      <c r="S2" s="180"/>
    </row>
    <row r="3" spans="1:22" ht="12.75" customHeight="1">
      <c r="A3" s="182" t="s">
        <v>75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</row>
    <row r="4" spans="1:22" ht="15.75" customHeight="1">
      <c r="A4" s="153" t="s">
        <v>16</v>
      </c>
      <c r="B4" s="153" t="s">
        <v>89</v>
      </c>
      <c r="C4" s="176" t="s">
        <v>27</v>
      </c>
      <c r="D4" s="177" t="s">
        <v>26</v>
      </c>
      <c r="E4" s="177" t="s">
        <v>25</v>
      </c>
      <c r="F4" s="177" t="s">
        <v>138</v>
      </c>
      <c r="G4" s="177" t="s">
        <v>139</v>
      </c>
      <c r="H4" s="177" t="s">
        <v>140</v>
      </c>
      <c r="I4" s="175" t="s">
        <v>90</v>
      </c>
      <c r="J4" s="175" t="s">
        <v>24</v>
      </c>
      <c r="K4" s="179" t="s">
        <v>142</v>
      </c>
      <c r="L4" s="154" t="s">
        <v>91</v>
      </c>
      <c r="M4" s="154"/>
      <c r="N4" s="154"/>
      <c r="O4" s="154"/>
      <c r="P4" s="154"/>
      <c r="Q4" s="154"/>
      <c r="R4" s="154"/>
      <c r="S4" s="176" t="s">
        <v>145</v>
      </c>
    </row>
    <row r="5" spans="1:22" ht="18.75" customHeight="1">
      <c r="A5" s="153"/>
      <c r="B5" s="153"/>
      <c r="C5" s="176"/>
      <c r="D5" s="177"/>
      <c r="E5" s="177"/>
      <c r="F5" s="177"/>
      <c r="G5" s="177"/>
      <c r="H5" s="177"/>
      <c r="I5" s="175"/>
      <c r="J5" s="175"/>
      <c r="K5" s="179"/>
      <c r="L5" s="178" t="s">
        <v>150</v>
      </c>
      <c r="M5" s="154" t="s">
        <v>160</v>
      </c>
      <c r="N5" s="154"/>
      <c r="O5" s="154"/>
      <c r="P5" s="154"/>
      <c r="Q5" s="154"/>
      <c r="R5" s="154"/>
      <c r="S5" s="176"/>
    </row>
    <row r="6" spans="1:22" ht="51.75" customHeight="1">
      <c r="A6" s="153"/>
      <c r="B6" s="153"/>
      <c r="C6" s="176"/>
      <c r="D6" s="177"/>
      <c r="E6" s="177"/>
      <c r="F6" s="177"/>
      <c r="G6" s="177"/>
      <c r="H6" s="177"/>
      <c r="I6" s="175"/>
      <c r="J6" s="175"/>
      <c r="K6" s="179"/>
      <c r="L6" s="178"/>
      <c r="M6" s="178" t="s">
        <v>23</v>
      </c>
      <c r="N6" s="178" t="s">
        <v>158</v>
      </c>
      <c r="O6" s="178" t="s">
        <v>159</v>
      </c>
      <c r="P6" s="178" t="s">
        <v>161</v>
      </c>
      <c r="Q6" s="178"/>
      <c r="R6" s="178" t="s">
        <v>22</v>
      </c>
      <c r="S6" s="176"/>
    </row>
    <row r="7" spans="1:22" ht="97.5" customHeight="1">
      <c r="A7" s="153"/>
      <c r="B7" s="153"/>
      <c r="C7" s="176"/>
      <c r="D7" s="177"/>
      <c r="E7" s="177"/>
      <c r="F7" s="177"/>
      <c r="G7" s="177"/>
      <c r="H7" s="177"/>
      <c r="I7" s="175"/>
      <c r="J7" s="175"/>
      <c r="K7" s="179"/>
      <c r="L7" s="178"/>
      <c r="M7" s="178"/>
      <c r="N7" s="178"/>
      <c r="O7" s="178"/>
      <c r="P7" s="74" t="s">
        <v>21</v>
      </c>
      <c r="Q7" s="74" t="s">
        <v>20</v>
      </c>
      <c r="R7" s="178"/>
      <c r="S7" s="176"/>
    </row>
    <row r="8" spans="1:22" ht="11.25" customHeight="1">
      <c r="A8" s="153"/>
      <c r="B8" s="153"/>
      <c r="C8" s="176"/>
      <c r="D8" s="177"/>
      <c r="E8" s="177"/>
      <c r="F8" s="177"/>
      <c r="G8" s="177"/>
      <c r="H8" s="177"/>
      <c r="I8" s="32" t="s">
        <v>92</v>
      </c>
      <c r="J8" s="32" t="s">
        <v>92</v>
      </c>
      <c r="K8" s="73" t="s">
        <v>93</v>
      </c>
      <c r="L8" s="68" t="s">
        <v>94</v>
      </c>
      <c r="M8" s="68" t="s">
        <v>94</v>
      </c>
      <c r="N8" s="68" t="s">
        <v>94</v>
      </c>
      <c r="O8" s="68" t="s">
        <v>94</v>
      </c>
      <c r="P8" s="68" t="s">
        <v>94</v>
      </c>
      <c r="Q8" s="68" t="s">
        <v>94</v>
      </c>
      <c r="R8" s="68" t="s">
        <v>94</v>
      </c>
      <c r="S8" s="176"/>
    </row>
    <row r="9" spans="1:22" ht="12" customHeight="1">
      <c r="A9" s="73">
        <v>1</v>
      </c>
      <c r="B9" s="73">
        <v>2</v>
      </c>
      <c r="C9" s="83">
        <v>3</v>
      </c>
      <c r="D9" s="73">
        <v>4</v>
      </c>
      <c r="E9" s="73">
        <v>5</v>
      </c>
      <c r="F9" s="73">
        <v>6</v>
      </c>
      <c r="G9" s="73">
        <v>7</v>
      </c>
      <c r="H9" s="73">
        <v>8</v>
      </c>
      <c r="I9" s="73">
        <v>9</v>
      </c>
      <c r="J9" s="73">
        <v>10</v>
      </c>
      <c r="K9" s="73">
        <v>11</v>
      </c>
      <c r="L9" s="73">
        <v>12</v>
      </c>
      <c r="M9" s="73">
        <v>13</v>
      </c>
      <c r="N9" s="73">
        <v>14</v>
      </c>
      <c r="O9" s="73">
        <v>15</v>
      </c>
      <c r="P9" s="73">
        <v>16</v>
      </c>
      <c r="Q9" s="73">
        <v>17</v>
      </c>
      <c r="R9" s="73">
        <v>18</v>
      </c>
      <c r="S9" s="73">
        <v>19</v>
      </c>
    </row>
    <row r="10" spans="1:22" ht="14.25" customHeight="1">
      <c r="A10" s="139" t="s">
        <v>19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</row>
    <row r="11" spans="1:22" ht="16.149999999999999" customHeight="1">
      <c r="A11" s="139" t="s">
        <v>79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82"/>
      <c r="U11" s="82"/>
      <c r="V11" s="81"/>
    </row>
    <row r="12" spans="1:22" ht="18" customHeight="1">
      <c r="A12" s="66">
        <v>1</v>
      </c>
      <c r="B12" s="56" t="s">
        <v>1</v>
      </c>
      <c r="C12" s="50" t="s">
        <v>41</v>
      </c>
      <c r="D12" s="59" t="s">
        <v>40</v>
      </c>
      <c r="E12" s="66" t="s">
        <v>166</v>
      </c>
      <c r="F12" s="66" t="s">
        <v>111</v>
      </c>
      <c r="G12" s="48">
        <v>2</v>
      </c>
      <c r="H12" s="48">
        <v>1</v>
      </c>
      <c r="I12" s="65">
        <v>465</v>
      </c>
      <c r="J12" s="65">
        <v>360</v>
      </c>
      <c r="K12" s="48">
        <v>35</v>
      </c>
      <c r="L12" s="58">
        <v>1270726.8899999999</v>
      </c>
      <c r="M12" s="65">
        <v>0</v>
      </c>
      <c r="N12" s="65">
        <v>0</v>
      </c>
      <c r="O12" s="65">
        <v>0</v>
      </c>
      <c r="P12" s="65">
        <f t="shared" ref="P12:P18" si="0">L12</f>
        <v>1270726.8899999999</v>
      </c>
      <c r="Q12" s="65">
        <v>0</v>
      </c>
      <c r="R12" s="65">
        <v>0</v>
      </c>
      <c r="S12" s="50" t="s">
        <v>164</v>
      </c>
      <c r="T12" s="45"/>
      <c r="U12" s="46"/>
      <c r="V12" s="81"/>
    </row>
    <row r="13" spans="1:22" ht="18.600000000000001" customHeight="1">
      <c r="A13" s="66">
        <v>2</v>
      </c>
      <c r="B13" s="56" t="s">
        <v>2</v>
      </c>
      <c r="C13" s="50" t="s">
        <v>41</v>
      </c>
      <c r="D13" s="59" t="s">
        <v>40</v>
      </c>
      <c r="E13" s="66" t="s">
        <v>171</v>
      </c>
      <c r="F13" s="66" t="s">
        <v>111</v>
      </c>
      <c r="G13" s="48">
        <v>2</v>
      </c>
      <c r="H13" s="48">
        <v>1</v>
      </c>
      <c r="I13" s="65">
        <v>465</v>
      </c>
      <c r="J13" s="65">
        <v>368</v>
      </c>
      <c r="K13" s="48">
        <v>18</v>
      </c>
      <c r="L13" s="58">
        <v>1066501.03</v>
      </c>
      <c r="M13" s="65">
        <v>0</v>
      </c>
      <c r="N13" s="65">
        <v>0</v>
      </c>
      <c r="O13" s="65">
        <v>0</v>
      </c>
      <c r="P13" s="65">
        <f t="shared" si="0"/>
        <v>1066501.03</v>
      </c>
      <c r="Q13" s="65">
        <v>0</v>
      </c>
      <c r="R13" s="65">
        <v>0</v>
      </c>
      <c r="S13" s="50" t="s">
        <v>164</v>
      </c>
      <c r="T13" s="45"/>
      <c r="U13" s="46"/>
      <c r="V13" s="81"/>
    </row>
    <row r="14" spans="1:22" ht="19.149999999999999" customHeight="1">
      <c r="A14" s="66">
        <v>3</v>
      </c>
      <c r="B14" s="56" t="s">
        <v>3</v>
      </c>
      <c r="C14" s="50" t="s">
        <v>41</v>
      </c>
      <c r="D14" s="59" t="s">
        <v>40</v>
      </c>
      <c r="E14" s="66" t="s">
        <v>170</v>
      </c>
      <c r="F14" s="66" t="s">
        <v>111</v>
      </c>
      <c r="G14" s="48">
        <v>2</v>
      </c>
      <c r="H14" s="48">
        <v>1</v>
      </c>
      <c r="I14" s="65">
        <v>445.7</v>
      </c>
      <c r="J14" s="65">
        <v>373.1</v>
      </c>
      <c r="K14" s="48">
        <v>14</v>
      </c>
      <c r="L14" s="58">
        <v>1348545.31</v>
      </c>
      <c r="M14" s="65">
        <v>0</v>
      </c>
      <c r="N14" s="65">
        <v>0</v>
      </c>
      <c r="O14" s="65">
        <v>0</v>
      </c>
      <c r="P14" s="65">
        <f t="shared" si="0"/>
        <v>1348545.31</v>
      </c>
      <c r="Q14" s="65">
        <v>0</v>
      </c>
      <c r="R14" s="65">
        <v>0</v>
      </c>
      <c r="S14" s="50" t="s">
        <v>164</v>
      </c>
      <c r="T14" s="45"/>
      <c r="U14" s="46"/>
      <c r="V14" s="81"/>
    </row>
    <row r="15" spans="1:22" ht="19.899999999999999" customHeight="1">
      <c r="A15" s="66">
        <v>4</v>
      </c>
      <c r="B15" s="56" t="s">
        <v>4</v>
      </c>
      <c r="C15" s="50" t="s">
        <v>41</v>
      </c>
      <c r="D15" s="59" t="s">
        <v>40</v>
      </c>
      <c r="E15" s="66" t="s">
        <v>172</v>
      </c>
      <c r="F15" s="66" t="s">
        <v>111</v>
      </c>
      <c r="G15" s="48">
        <v>2</v>
      </c>
      <c r="H15" s="48">
        <v>1</v>
      </c>
      <c r="I15" s="65">
        <v>356.9</v>
      </c>
      <c r="J15" s="65">
        <v>327.7</v>
      </c>
      <c r="K15" s="48">
        <v>13</v>
      </c>
      <c r="L15" s="58">
        <v>736090.8</v>
      </c>
      <c r="M15" s="65">
        <v>0</v>
      </c>
      <c r="N15" s="65">
        <v>0</v>
      </c>
      <c r="O15" s="65">
        <v>0</v>
      </c>
      <c r="P15" s="65">
        <f t="shared" si="0"/>
        <v>736090.8</v>
      </c>
      <c r="Q15" s="65">
        <v>0</v>
      </c>
      <c r="R15" s="65">
        <v>0</v>
      </c>
      <c r="S15" s="50" t="s">
        <v>164</v>
      </c>
      <c r="T15" s="45"/>
      <c r="U15" s="46"/>
      <c r="V15" s="81"/>
    </row>
    <row r="16" spans="1:22" ht="16.899999999999999" customHeight="1">
      <c r="A16" s="66">
        <v>5</v>
      </c>
      <c r="B16" s="56" t="s">
        <v>5</v>
      </c>
      <c r="C16" s="50" t="s">
        <v>41</v>
      </c>
      <c r="D16" s="59" t="s">
        <v>40</v>
      </c>
      <c r="E16" s="66" t="s">
        <v>0</v>
      </c>
      <c r="F16" s="66" t="s">
        <v>111</v>
      </c>
      <c r="G16" s="48">
        <v>1</v>
      </c>
      <c r="H16" s="48">
        <v>1</v>
      </c>
      <c r="I16" s="65">
        <v>146.5</v>
      </c>
      <c r="J16" s="65">
        <v>136.6</v>
      </c>
      <c r="K16" s="48">
        <v>8</v>
      </c>
      <c r="L16" s="58">
        <v>896406.9</v>
      </c>
      <c r="M16" s="65">
        <v>0</v>
      </c>
      <c r="N16" s="65">
        <v>0</v>
      </c>
      <c r="O16" s="65">
        <v>0</v>
      </c>
      <c r="P16" s="65">
        <f t="shared" si="0"/>
        <v>896406.9</v>
      </c>
      <c r="Q16" s="65">
        <v>0</v>
      </c>
      <c r="R16" s="65">
        <v>0</v>
      </c>
      <c r="S16" s="50" t="s">
        <v>164</v>
      </c>
      <c r="T16" s="45"/>
      <c r="U16" s="46"/>
      <c r="V16" s="81"/>
    </row>
    <row r="17" spans="1:22" ht="15" customHeight="1">
      <c r="A17" s="66">
        <v>6</v>
      </c>
      <c r="B17" s="56" t="s">
        <v>6</v>
      </c>
      <c r="C17" s="50" t="s">
        <v>41</v>
      </c>
      <c r="D17" s="59" t="s">
        <v>40</v>
      </c>
      <c r="E17" s="66" t="s">
        <v>171</v>
      </c>
      <c r="F17" s="66" t="s">
        <v>111</v>
      </c>
      <c r="G17" s="48">
        <v>1</v>
      </c>
      <c r="H17" s="48">
        <v>2</v>
      </c>
      <c r="I17" s="65">
        <v>390.4</v>
      </c>
      <c r="J17" s="65">
        <v>340.4</v>
      </c>
      <c r="K17" s="48">
        <v>20</v>
      </c>
      <c r="L17" s="58">
        <v>860604.41</v>
      </c>
      <c r="M17" s="65">
        <v>0</v>
      </c>
      <c r="N17" s="65">
        <v>0</v>
      </c>
      <c r="O17" s="65">
        <v>0</v>
      </c>
      <c r="P17" s="65">
        <f t="shared" si="0"/>
        <v>860604.41</v>
      </c>
      <c r="Q17" s="65">
        <v>0</v>
      </c>
      <c r="R17" s="65">
        <v>0</v>
      </c>
      <c r="S17" s="50" t="s">
        <v>164</v>
      </c>
      <c r="T17" s="45"/>
      <c r="U17" s="46"/>
      <c r="V17" s="81"/>
    </row>
    <row r="18" spans="1:22" ht="21.6" customHeight="1">
      <c r="A18" s="66">
        <v>7</v>
      </c>
      <c r="B18" s="56" t="s">
        <v>7</v>
      </c>
      <c r="C18" s="50" t="s">
        <v>41</v>
      </c>
      <c r="D18" s="66" t="s">
        <v>40</v>
      </c>
      <c r="E18" s="66" t="s">
        <v>169</v>
      </c>
      <c r="F18" s="66" t="s">
        <v>111</v>
      </c>
      <c r="G18" s="48">
        <v>2</v>
      </c>
      <c r="H18" s="48">
        <v>1</v>
      </c>
      <c r="I18" s="65">
        <v>731.52</v>
      </c>
      <c r="J18" s="65">
        <v>601.9</v>
      </c>
      <c r="K18" s="48">
        <v>56</v>
      </c>
      <c r="L18" s="58">
        <v>1217200.1299999999</v>
      </c>
      <c r="M18" s="65">
        <v>0</v>
      </c>
      <c r="N18" s="65">
        <v>0</v>
      </c>
      <c r="O18" s="65">
        <v>0</v>
      </c>
      <c r="P18" s="65">
        <f t="shared" si="0"/>
        <v>1217200.1299999999</v>
      </c>
      <c r="Q18" s="65">
        <v>0</v>
      </c>
      <c r="R18" s="65">
        <v>0</v>
      </c>
      <c r="S18" s="50" t="s">
        <v>164</v>
      </c>
      <c r="T18" s="45"/>
      <c r="U18" s="46"/>
      <c r="V18" s="81"/>
    </row>
    <row r="19" spans="1:22" ht="28.15" customHeight="1">
      <c r="A19" s="174" t="s">
        <v>80</v>
      </c>
      <c r="B19" s="174"/>
      <c r="C19" s="50"/>
      <c r="D19" s="64"/>
      <c r="E19" s="53" t="s">
        <v>148</v>
      </c>
      <c r="F19" s="53" t="s">
        <v>148</v>
      </c>
      <c r="G19" s="53" t="s">
        <v>148</v>
      </c>
      <c r="H19" s="53" t="s">
        <v>148</v>
      </c>
      <c r="I19" s="86">
        <f>SUM(I12:I18)</f>
        <v>3001.02</v>
      </c>
      <c r="J19" s="86">
        <f t="shared" ref="J19:R19" si="1">SUM(J12:J18)</f>
        <v>2507.6999999999998</v>
      </c>
      <c r="K19" s="51">
        <v>164</v>
      </c>
      <c r="L19" s="86">
        <f t="shared" si="1"/>
        <v>7396075.4700000007</v>
      </c>
      <c r="M19" s="86">
        <f t="shared" si="1"/>
        <v>0</v>
      </c>
      <c r="N19" s="86">
        <f t="shared" si="1"/>
        <v>0</v>
      </c>
      <c r="O19" s="86">
        <f t="shared" si="1"/>
        <v>0</v>
      </c>
      <c r="P19" s="86">
        <f t="shared" si="1"/>
        <v>7396075.4700000007</v>
      </c>
      <c r="Q19" s="86">
        <f t="shared" si="1"/>
        <v>0</v>
      </c>
      <c r="R19" s="86">
        <f t="shared" si="1"/>
        <v>0</v>
      </c>
      <c r="S19" s="86"/>
      <c r="T19" s="45"/>
      <c r="U19" s="46"/>
      <c r="V19" s="81"/>
    </row>
    <row r="20" spans="1:22" ht="15" customHeight="1">
      <c r="A20" s="139" t="s">
        <v>15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47"/>
      <c r="U20" s="47"/>
      <c r="V20" s="81"/>
    </row>
    <row r="21" spans="1:22" ht="14.45" customHeight="1">
      <c r="A21" s="139" t="s">
        <v>79</v>
      </c>
      <c r="B21" s="139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  <c r="P21" s="139"/>
      <c r="Q21" s="139"/>
      <c r="R21" s="139"/>
      <c r="S21" s="139"/>
      <c r="T21" s="82"/>
      <c r="U21" s="82"/>
      <c r="V21" s="81"/>
    </row>
    <row r="22" spans="1:22" ht="19.899999999999999" customHeight="1">
      <c r="A22" s="66">
        <v>1</v>
      </c>
      <c r="B22" s="56" t="s">
        <v>8</v>
      </c>
      <c r="C22" s="50" t="s">
        <v>41</v>
      </c>
      <c r="D22" s="59" t="s">
        <v>40</v>
      </c>
      <c r="E22" s="66" t="s">
        <v>127</v>
      </c>
      <c r="F22" s="66" t="s">
        <v>111</v>
      </c>
      <c r="G22" s="48">
        <v>2</v>
      </c>
      <c r="H22" s="48">
        <v>1</v>
      </c>
      <c r="I22" s="65">
        <v>317.7</v>
      </c>
      <c r="J22" s="65">
        <v>295.3</v>
      </c>
      <c r="K22" s="48">
        <v>9</v>
      </c>
      <c r="L22" s="58">
        <v>1218898.49</v>
      </c>
      <c r="M22" s="65">
        <v>0</v>
      </c>
      <c r="N22" s="65">
        <v>0</v>
      </c>
      <c r="O22" s="65">
        <v>0</v>
      </c>
      <c r="P22" s="65">
        <f t="shared" ref="P22:P27" si="2">L22</f>
        <v>1218898.49</v>
      </c>
      <c r="Q22" s="65">
        <v>0</v>
      </c>
      <c r="R22" s="65">
        <v>0</v>
      </c>
      <c r="S22" s="50" t="s">
        <v>165</v>
      </c>
      <c r="T22" s="45"/>
      <c r="U22" s="46"/>
      <c r="V22" s="81"/>
    </row>
    <row r="23" spans="1:22" ht="17.45" customHeight="1">
      <c r="A23" s="66">
        <v>2</v>
      </c>
      <c r="B23" s="56" t="s">
        <v>9</v>
      </c>
      <c r="C23" s="50" t="s">
        <v>41</v>
      </c>
      <c r="D23" s="59" t="s">
        <v>40</v>
      </c>
      <c r="E23" s="66" t="s">
        <v>167</v>
      </c>
      <c r="F23" s="66" t="s">
        <v>111</v>
      </c>
      <c r="G23" s="48">
        <v>2</v>
      </c>
      <c r="H23" s="48">
        <v>3</v>
      </c>
      <c r="I23" s="65">
        <v>1608.8</v>
      </c>
      <c r="J23" s="65">
        <v>1489.1</v>
      </c>
      <c r="K23" s="66">
        <v>60</v>
      </c>
      <c r="L23" s="58">
        <v>3049558.79</v>
      </c>
      <c r="M23" s="65">
        <v>0</v>
      </c>
      <c r="N23" s="65">
        <v>0</v>
      </c>
      <c r="O23" s="65">
        <v>0</v>
      </c>
      <c r="P23" s="65">
        <f t="shared" si="2"/>
        <v>3049558.79</v>
      </c>
      <c r="Q23" s="65">
        <v>0</v>
      </c>
      <c r="R23" s="65">
        <v>0</v>
      </c>
      <c r="S23" s="50" t="s">
        <v>165</v>
      </c>
      <c r="T23" s="45"/>
      <c r="U23" s="46"/>
      <c r="V23" s="81"/>
    </row>
    <row r="24" spans="1:22" ht="17.45" customHeight="1">
      <c r="A24" s="66">
        <v>3</v>
      </c>
      <c r="B24" s="56" t="s">
        <v>10</v>
      </c>
      <c r="C24" s="50" t="s">
        <v>41</v>
      </c>
      <c r="D24" s="59" t="s">
        <v>40</v>
      </c>
      <c r="E24" s="66" t="s">
        <v>167</v>
      </c>
      <c r="F24" s="66" t="s">
        <v>111</v>
      </c>
      <c r="G24" s="48">
        <v>2</v>
      </c>
      <c r="H24" s="48">
        <v>2</v>
      </c>
      <c r="I24" s="65">
        <v>685.5</v>
      </c>
      <c r="J24" s="65">
        <v>476.5</v>
      </c>
      <c r="K24" s="48">
        <v>34</v>
      </c>
      <c r="L24" s="58">
        <v>1876164.67</v>
      </c>
      <c r="M24" s="65">
        <v>0</v>
      </c>
      <c r="N24" s="65">
        <v>0</v>
      </c>
      <c r="O24" s="65">
        <v>0</v>
      </c>
      <c r="P24" s="65">
        <f t="shared" si="2"/>
        <v>1876164.67</v>
      </c>
      <c r="Q24" s="65">
        <v>0</v>
      </c>
      <c r="R24" s="65">
        <v>0</v>
      </c>
      <c r="S24" s="50" t="s">
        <v>165</v>
      </c>
      <c r="T24" s="45"/>
      <c r="U24" s="46"/>
      <c r="V24" s="81"/>
    </row>
    <row r="25" spans="1:22" ht="18.600000000000001" customHeight="1">
      <c r="A25" s="66">
        <v>4</v>
      </c>
      <c r="B25" s="56" t="s">
        <v>11</v>
      </c>
      <c r="C25" s="50" t="s">
        <v>41</v>
      </c>
      <c r="D25" s="59" t="s">
        <v>40</v>
      </c>
      <c r="E25" s="66" t="s">
        <v>168</v>
      </c>
      <c r="F25" s="66" t="s">
        <v>111</v>
      </c>
      <c r="G25" s="48">
        <v>2</v>
      </c>
      <c r="H25" s="48">
        <v>1</v>
      </c>
      <c r="I25" s="65">
        <v>1209.9000000000001</v>
      </c>
      <c r="J25" s="65">
        <v>975.4</v>
      </c>
      <c r="K25" s="48">
        <v>73</v>
      </c>
      <c r="L25" s="58">
        <v>2400456.34</v>
      </c>
      <c r="M25" s="65">
        <v>0</v>
      </c>
      <c r="N25" s="65">
        <v>0</v>
      </c>
      <c r="O25" s="65">
        <v>0</v>
      </c>
      <c r="P25" s="65">
        <f t="shared" si="2"/>
        <v>2400456.34</v>
      </c>
      <c r="Q25" s="65">
        <v>0</v>
      </c>
      <c r="R25" s="65">
        <v>0</v>
      </c>
      <c r="S25" s="50" t="s">
        <v>165</v>
      </c>
      <c r="T25" s="45"/>
      <c r="U25" s="46"/>
      <c r="V25" s="81"/>
    </row>
    <row r="26" spans="1:22" ht="17.45" customHeight="1">
      <c r="A26" s="130">
        <v>5</v>
      </c>
      <c r="B26" s="56" t="s">
        <v>12</v>
      </c>
      <c r="C26" s="50" t="s">
        <v>41</v>
      </c>
      <c r="D26" s="59" t="s">
        <v>40</v>
      </c>
      <c r="E26" s="130" t="s">
        <v>131</v>
      </c>
      <c r="F26" s="130" t="s">
        <v>111</v>
      </c>
      <c r="G26" s="48">
        <v>2</v>
      </c>
      <c r="H26" s="48">
        <v>1</v>
      </c>
      <c r="I26" s="129">
        <v>318.2</v>
      </c>
      <c r="J26" s="129">
        <v>297.60000000000002</v>
      </c>
      <c r="K26" s="48">
        <v>11</v>
      </c>
      <c r="L26" s="58">
        <v>1092457.8600000001</v>
      </c>
      <c r="M26" s="129">
        <v>0</v>
      </c>
      <c r="N26" s="129">
        <v>0</v>
      </c>
      <c r="O26" s="129">
        <v>0</v>
      </c>
      <c r="P26" s="129">
        <f t="shared" si="2"/>
        <v>1092457.8600000001</v>
      </c>
      <c r="Q26" s="129">
        <v>0</v>
      </c>
      <c r="R26" s="129">
        <v>0</v>
      </c>
      <c r="S26" s="50" t="s">
        <v>165</v>
      </c>
      <c r="T26" s="45"/>
      <c r="U26" s="46"/>
      <c r="V26" s="81"/>
    </row>
    <row r="27" spans="1:22" ht="17.45" customHeight="1">
      <c r="A27" s="66">
        <v>6</v>
      </c>
      <c r="B27" s="132" t="s">
        <v>176</v>
      </c>
      <c r="C27" s="50" t="s">
        <v>41</v>
      </c>
      <c r="D27" s="59" t="s">
        <v>40</v>
      </c>
      <c r="E27" s="66" t="s">
        <v>131</v>
      </c>
      <c r="F27" s="66" t="s">
        <v>111</v>
      </c>
      <c r="G27" s="48">
        <v>5</v>
      </c>
      <c r="H27" s="48">
        <v>6</v>
      </c>
      <c r="I27" s="65">
        <v>4562.6499999999996</v>
      </c>
      <c r="J27" s="65">
        <v>4171.1499999999996</v>
      </c>
      <c r="K27" s="48">
        <v>126</v>
      </c>
      <c r="L27" s="58">
        <v>3654186.16</v>
      </c>
      <c r="M27" s="65">
        <v>0</v>
      </c>
      <c r="N27" s="65">
        <v>0</v>
      </c>
      <c r="O27" s="65">
        <v>0</v>
      </c>
      <c r="P27" s="65">
        <f t="shared" si="2"/>
        <v>3654186.16</v>
      </c>
      <c r="Q27" s="65">
        <v>0</v>
      </c>
      <c r="R27" s="65">
        <v>0</v>
      </c>
      <c r="S27" s="50" t="s">
        <v>165</v>
      </c>
      <c r="T27" s="45"/>
      <c r="U27" s="46"/>
      <c r="V27" s="81"/>
    </row>
    <row r="28" spans="1:22" ht="24" customHeight="1">
      <c r="A28" s="174" t="s">
        <v>80</v>
      </c>
      <c r="B28" s="174"/>
      <c r="C28" s="50"/>
      <c r="D28" s="64"/>
      <c r="E28" s="53" t="s">
        <v>148</v>
      </c>
      <c r="F28" s="53" t="s">
        <v>148</v>
      </c>
      <c r="G28" s="53" t="s">
        <v>148</v>
      </c>
      <c r="H28" s="53" t="s">
        <v>148</v>
      </c>
      <c r="I28" s="86">
        <f>SUM(I22:I27)</f>
        <v>8702.75</v>
      </c>
      <c r="J28" s="86">
        <f t="shared" ref="J28:R28" si="3">SUM(J22:J27)</f>
        <v>7705.0499999999993</v>
      </c>
      <c r="K28" s="51">
        <f t="shared" si="3"/>
        <v>313</v>
      </c>
      <c r="L28" s="86">
        <f t="shared" si="3"/>
        <v>13291722.309999999</v>
      </c>
      <c r="M28" s="86">
        <f t="shared" si="3"/>
        <v>0</v>
      </c>
      <c r="N28" s="86">
        <f t="shared" si="3"/>
        <v>0</v>
      </c>
      <c r="O28" s="86">
        <f t="shared" si="3"/>
        <v>0</v>
      </c>
      <c r="P28" s="86">
        <f t="shared" si="3"/>
        <v>13291722.309999999</v>
      </c>
      <c r="Q28" s="86">
        <f t="shared" si="3"/>
        <v>0</v>
      </c>
      <c r="R28" s="86">
        <f t="shared" si="3"/>
        <v>0</v>
      </c>
      <c r="S28" s="65"/>
      <c r="T28" s="45"/>
      <c r="U28" s="46"/>
      <c r="V28" s="81"/>
    </row>
    <row r="29" spans="1:22" ht="9" customHeight="1">
      <c r="V29" s="81"/>
    </row>
    <row r="30" spans="1:22" ht="27.75" customHeight="1">
      <c r="V30" s="81"/>
    </row>
  </sheetData>
  <sheetProtection selectLockedCells="1" selectUnlockedCells="1"/>
  <autoFilter ref="A9:V28"/>
  <mergeCells count="29">
    <mergeCell ref="I2:S2"/>
    <mergeCell ref="P1:S1"/>
    <mergeCell ref="M6:M7"/>
    <mergeCell ref="N6:N7"/>
    <mergeCell ref="O6:O7"/>
    <mergeCell ref="L4:R4"/>
    <mergeCell ref="M5:R5"/>
    <mergeCell ref="A3:S3"/>
    <mergeCell ref="A4:A8"/>
    <mergeCell ref="B4:B8"/>
    <mergeCell ref="D4:D8"/>
    <mergeCell ref="F4:F8"/>
    <mergeCell ref="G4:G8"/>
    <mergeCell ref="S4:S8"/>
    <mergeCell ref="E4:E8"/>
    <mergeCell ref="R6:R7"/>
    <mergeCell ref="I4:I7"/>
    <mergeCell ref="C4:C8"/>
    <mergeCell ref="H4:H8"/>
    <mergeCell ref="P6:Q6"/>
    <mergeCell ref="J4:J7"/>
    <mergeCell ref="K4:K7"/>
    <mergeCell ref="L5:L7"/>
    <mergeCell ref="A28:B28"/>
    <mergeCell ref="A21:S21"/>
    <mergeCell ref="A10:S10"/>
    <mergeCell ref="A19:B19"/>
    <mergeCell ref="A11:S11"/>
    <mergeCell ref="A20:S20"/>
  </mergeCells>
  <phoneticPr fontId="49" type="noConversion"/>
  <pageMargins left="0.35433070866141736" right="0" top="0" bottom="0" header="0" footer="0"/>
  <pageSetup paperSize="9" scale="86" fitToHeight="0" orientation="landscape" useFirstPageNumber="1" r:id="rId1"/>
  <headerFooter alignWithMargins="0">
    <oddFooter>&amp;C&amp;"Arial Narrow,обычный"&amp;7&amp;P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C480"/>
  <sheetViews>
    <sheetView view="pageBreakPreview" topLeftCell="H1" zoomScale="115" zoomScaleNormal="115" zoomScaleSheetLayoutView="115" workbookViewId="0">
      <selection activeCell="AI1" sqref="AI1:AL1"/>
    </sheetView>
  </sheetViews>
  <sheetFormatPr defaultColWidth="9.33203125" defaultRowHeight="12.75"/>
  <cols>
    <col min="1" max="1" width="4.1640625" style="9" customWidth="1"/>
    <col min="2" max="2" width="35.83203125" style="9" customWidth="1"/>
    <col min="3" max="3" width="10.5" style="9" hidden="1" customWidth="1"/>
    <col min="4" max="4" width="9.5" style="9" hidden="1" customWidth="1"/>
    <col min="5" max="5" width="11.6640625" style="7" hidden="1" customWidth="1"/>
    <col min="6" max="6" width="9.6640625" style="7" hidden="1" customWidth="1"/>
    <col min="7" max="7" width="11.33203125" style="7" customWidth="1"/>
    <col min="8" max="8" width="9.83203125" style="7" customWidth="1"/>
    <col min="9" max="9" width="10.33203125" style="7" customWidth="1"/>
    <col min="10" max="10" width="7.6640625" style="88" hidden="1" customWidth="1"/>
    <col min="11" max="11" width="10.1640625" style="7" customWidth="1"/>
    <col min="12" max="12" width="8" style="88" hidden="1" customWidth="1"/>
    <col min="13" max="13" width="8.5" style="7" customWidth="1"/>
    <col min="14" max="14" width="6.5" style="88" hidden="1" customWidth="1"/>
    <col min="15" max="15" width="9" style="7" customWidth="1"/>
    <col min="16" max="16" width="7" style="88" hidden="1" customWidth="1"/>
    <col min="17" max="17" width="8.5" style="7" customWidth="1"/>
    <col min="18" max="18" width="6.33203125" style="88" hidden="1" customWidth="1"/>
    <col min="19" max="19" width="9.83203125" style="7" customWidth="1"/>
    <col min="20" max="20" width="6.6640625" style="90" customWidth="1"/>
    <col min="21" max="21" width="10" style="10" customWidth="1"/>
    <col min="22" max="22" width="8.1640625" style="10" customWidth="1"/>
    <col min="23" max="23" width="7.83203125" style="7" customWidth="1"/>
    <col min="24" max="24" width="11.33203125" style="7" customWidth="1"/>
    <col min="25" max="25" width="7" style="10" customWidth="1"/>
    <col min="26" max="26" width="7.5" style="10" customWidth="1"/>
    <col min="27" max="27" width="7.33203125" style="10" customWidth="1"/>
    <col min="28" max="28" width="9.6640625" style="10" customWidth="1"/>
    <col min="29" max="29" width="4.33203125" style="10" customWidth="1"/>
    <col min="30" max="30" width="3.83203125" style="10" customWidth="1"/>
    <col min="31" max="31" width="4" style="10" customWidth="1"/>
    <col min="32" max="32" width="3.83203125" style="10" customWidth="1"/>
    <col min="33" max="34" width="4.5" style="10" customWidth="1"/>
    <col min="35" max="35" width="10.33203125" style="10" customWidth="1"/>
    <col min="36" max="36" width="9.83203125" style="10" customWidth="1"/>
    <col min="37" max="37" width="9.6640625" style="10" customWidth="1"/>
    <col min="38" max="38" width="7.6640625" style="10" customWidth="1"/>
    <col min="39" max="39" width="12" style="9" hidden="1" customWidth="1"/>
    <col min="40" max="40" width="8.33203125" style="70" hidden="1" customWidth="1"/>
    <col min="41" max="41" width="13.6640625" style="70" hidden="1" customWidth="1"/>
    <col min="42" max="46" width="14" style="70" hidden="1" customWidth="1"/>
    <col min="47" max="47" width="9.5" style="70" hidden="1" customWidth="1"/>
    <col min="48" max="48" width="9" style="70" hidden="1" customWidth="1"/>
    <col min="49" max="49" width="8.5" style="70" hidden="1" customWidth="1"/>
    <col min="50" max="51" width="14" style="70" hidden="1" customWidth="1"/>
    <col min="52" max="52" width="8.33203125" style="70" hidden="1" customWidth="1"/>
    <col min="53" max="53" width="8.6640625" style="70" hidden="1" customWidth="1"/>
    <col min="54" max="57" width="9.5" style="9" hidden="1" customWidth="1"/>
    <col min="58" max="58" width="10" style="9" hidden="1" customWidth="1"/>
    <col min="59" max="63" width="9.5" style="9" hidden="1" customWidth="1"/>
    <col min="64" max="76" width="9.33203125" style="9" hidden="1" customWidth="1"/>
    <col min="77" max="77" width="9.33203125" style="111" hidden="1" customWidth="1"/>
    <col min="78" max="78" width="9.5" style="111" hidden="1" customWidth="1"/>
    <col min="79" max="79" width="10.6640625" style="9" hidden="1" customWidth="1"/>
    <col min="80" max="81" width="9.33203125" style="9" hidden="1" customWidth="1"/>
    <col min="82" max="16384" width="9.33203125" style="9"/>
  </cols>
  <sheetData>
    <row r="1" spans="1:81" s="22" customFormat="1" ht="44.45" customHeight="1">
      <c r="B1" s="104"/>
      <c r="C1" s="72"/>
      <c r="D1" s="72"/>
      <c r="E1" s="31"/>
      <c r="F1" s="31"/>
      <c r="G1" s="128"/>
      <c r="H1" s="70"/>
      <c r="I1" s="70"/>
      <c r="J1" s="87"/>
      <c r="K1" s="31"/>
      <c r="L1" s="87"/>
      <c r="M1" s="31"/>
      <c r="N1" s="87"/>
      <c r="O1" s="31"/>
      <c r="P1" s="87"/>
      <c r="Q1" s="31"/>
      <c r="R1" s="87"/>
      <c r="S1" s="31"/>
      <c r="T1" s="71"/>
      <c r="U1" s="76"/>
      <c r="V1" s="76"/>
      <c r="W1" s="76"/>
      <c r="Y1" s="77"/>
      <c r="Z1" s="77"/>
      <c r="AB1" s="77"/>
      <c r="AC1" s="77"/>
      <c r="AD1" s="77"/>
      <c r="AE1" s="77"/>
      <c r="AF1" s="77"/>
      <c r="AG1" s="77"/>
      <c r="AH1" s="77"/>
      <c r="AI1" s="161" t="s">
        <v>182</v>
      </c>
      <c r="AJ1" s="161"/>
      <c r="AK1" s="161"/>
      <c r="AL1" s="161"/>
      <c r="BD1" s="78"/>
      <c r="BE1" s="192"/>
      <c r="BF1" s="192"/>
      <c r="BG1" s="192"/>
      <c r="BH1" s="192"/>
      <c r="BI1" s="192"/>
      <c r="BJ1" s="192"/>
      <c r="BK1" s="192"/>
      <c r="BY1" s="81"/>
      <c r="BZ1" s="81"/>
    </row>
    <row r="2" spans="1:81" s="22" customFormat="1" ht="40.9" customHeight="1">
      <c r="B2" s="104"/>
      <c r="C2" s="72"/>
      <c r="D2" s="72"/>
      <c r="E2" s="31"/>
      <c r="F2" s="31"/>
      <c r="G2" s="70"/>
      <c r="H2" s="70"/>
      <c r="I2" s="70"/>
      <c r="J2" s="87"/>
      <c r="K2" s="70"/>
      <c r="L2" s="87"/>
      <c r="M2" s="31"/>
      <c r="N2" s="87"/>
      <c r="O2" s="31"/>
      <c r="P2" s="87"/>
      <c r="Q2" s="31"/>
      <c r="R2" s="87"/>
      <c r="S2" s="31"/>
      <c r="T2" s="71"/>
      <c r="U2" s="76"/>
      <c r="V2" s="76"/>
      <c r="W2" s="76"/>
      <c r="Y2" s="77"/>
      <c r="Z2" s="77"/>
      <c r="AA2" s="78"/>
      <c r="AB2" s="78"/>
      <c r="AC2" s="78"/>
      <c r="AD2" s="78"/>
      <c r="AE2" s="78"/>
      <c r="AF2" s="78"/>
      <c r="AG2" s="161" t="s">
        <v>175</v>
      </c>
      <c r="AH2" s="228"/>
      <c r="AI2" s="228"/>
      <c r="AJ2" s="228"/>
      <c r="AK2" s="228"/>
      <c r="AL2" s="228"/>
      <c r="BY2" s="81"/>
      <c r="BZ2" s="81"/>
    </row>
    <row r="3" spans="1:81" s="22" customFormat="1" ht="12.75" customHeight="1">
      <c r="A3" s="229"/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9"/>
      <c r="AL3" s="229"/>
      <c r="BY3" s="81"/>
      <c r="BZ3" s="81"/>
    </row>
    <row r="4" spans="1:81" s="22" customFormat="1" ht="12" customHeight="1">
      <c r="A4" s="134" t="s">
        <v>76</v>
      </c>
      <c r="B4" s="134"/>
      <c r="C4" s="230"/>
      <c r="D4" s="230"/>
      <c r="E4" s="230"/>
      <c r="F4" s="230"/>
      <c r="G4" s="134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230"/>
      <c r="AJ4" s="134"/>
      <c r="AK4" s="134"/>
      <c r="AL4" s="230"/>
      <c r="BY4" s="81"/>
      <c r="BZ4" s="81"/>
    </row>
    <row r="5" spans="1:81" s="22" customFormat="1" ht="12" customHeight="1">
      <c r="A5" s="75"/>
      <c r="B5" s="75"/>
      <c r="C5" s="75"/>
      <c r="D5" s="75"/>
      <c r="E5" s="75"/>
      <c r="F5" s="75"/>
      <c r="G5" s="75"/>
      <c r="H5" s="75"/>
      <c r="I5" s="75"/>
      <c r="J5" s="105"/>
      <c r="K5" s="75"/>
      <c r="L5" s="105"/>
      <c r="M5" s="75"/>
      <c r="N5" s="105"/>
      <c r="O5" s="75"/>
      <c r="P5" s="105"/>
      <c r="Q5" s="75"/>
      <c r="R5" s="105"/>
      <c r="S5" s="75"/>
      <c r="T5" s="89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Y5" s="106"/>
      <c r="BZ5" s="106"/>
    </row>
    <row r="6" spans="1:81" ht="21" customHeight="1">
      <c r="A6" s="167" t="s">
        <v>16</v>
      </c>
      <c r="B6" s="167" t="s">
        <v>89</v>
      </c>
      <c r="C6" s="224" t="s">
        <v>24</v>
      </c>
      <c r="D6" s="224" t="s">
        <v>42</v>
      </c>
      <c r="E6" s="114"/>
      <c r="F6" s="114"/>
      <c r="G6" s="184" t="s">
        <v>112</v>
      </c>
      <c r="H6" s="153" t="s">
        <v>152</v>
      </c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69" t="s">
        <v>113</v>
      </c>
      <c r="AF6" s="170"/>
      <c r="AG6" s="170"/>
      <c r="AH6" s="170"/>
      <c r="AI6" s="170"/>
      <c r="AJ6" s="170"/>
      <c r="AK6" s="170"/>
      <c r="AL6" s="171"/>
      <c r="AN6" s="193" t="s">
        <v>28</v>
      </c>
      <c r="AO6" s="194"/>
      <c r="AP6" s="194"/>
      <c r="AQ6" s="194"/>
      <c r="AR6" s="194"/>
      <c r="AS6" s="194"/>
      <c r="AT6" s="194"/>
      <c r="AU6" s="194"/>
      <c r="AV6" s="194"/>
      <c r="AW6" s="194"/>
      <c r="AX6" s="194"/>
      <c r="AY6" s="195"/>
      <c r="AZ6" s="154" t="s">
        <v>43</v>
      </c>
      <c r="BA6" s="154"/>
      <c r="BB6" s="154"/>
      <c r="BC6" s="154"/>
      <c r="BD6" s="154"/>
      <c r="BE6" s="154"/>
      <c r="BF6" s="154"/>
      <c r="BG6" s="154"/>
      <c r="BH6" s="154"/>
      <c r="BI6" s="154"/>
      <c r="BJ6" s="154"/>
      <c r="BK6" s="154"/>
      <c r="BL6" s="154" t="s">
        <v>59</v>
      </c>
      <c r="BM6" s="154"/>
      <c r="BN6" s="154"/>
      <c r="BO6" s="154"/>
      <c r="BP6" s="154"/>
      <c r="BQ6" s="154"/>
      <c r="BR6" s="154"/>
      <c r="BS6" s="154"/>
      <c r="BT6" s="154"/>
      <c r="BU6" s="154"/>
      <c r="BV6" s="154"/>
      <c r="BW6" s="154"/>
      <c r="BY6" s="185" t="s">
        <v>61</v>
      </c>
      <c r="BZ6" s="185" t="s">
        <v>62</v>
      </c>
      <c r="CA6" s="154" t="s">
        <v>63</v>
      </c>
      <c r="CB6" s="154" t="s">
        <v>64</v>
      </c>
      <c r="CC6" s="154" t="s">
        <v>65</v>
      </c>
    </row>
    <row r="7" spans="1:81" ht="21" customHeight="1">
      <c r="A7" s="206"/>
      <c r="B7" s="206"/>
      <c r="C7" s="225"/>
      <c r="D7" s="225"/>
      <c r="E7" s="115"/>
      <c r="F7" s="115"/>
      <c r="G7" s="185"/>
      <c r="H7" s="169" t="s">
        <v>29</v>
      </c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1"/>
      <c r="T7" s="201" t="s">
        <v>115</v>
      </c>
      <c r="U7" s="202"/>
      <c r="V7" s="201" t="s">
        <v>116</v>
      </c>
      <c r="W7" s="210"/>
      <c r="X7" s="211"/>
      <c r="Y7" s="201" t="s">
        <v>117</v>
      </c>
      <c r="Z7" s="202"/>
      <c r="AA7" s="201" t="s">
        <v>118</v>
      </c>
      <c r="AB7" s="202"/>
      <c r="AC7" s="201" t="s">
        <v>119</v>
      </c>
      <c r="AD7" s="202"/>
      <c r="AE7" s="205" t="s">
        <v>83</v>
      </c>
      <c r="AF7" s="202"/>
      <c r="AG7" s="205" t="s">
        <v>30</v>
      </c>
      <c r="AH7" s="202"/>
      <c r="AI7" s="199" t="s">
        <v>31</v>
      </c>
      <c r="AJ7" s="199" t="s">
        <v>32</v>
      </c>
      <c r="AK7" s="199" t="s">
        <v>33</v>
      </c>
      <c r="AL7" s="199" t="s">
        <v>86</v>
      </c>
      <c r="AN7" s="187" t="s">
        <v>44</v>
      </c>
      <c r="AO7" s="187" t="s">
        <v>45</v>
      </c>
      <c r="AP7" s="187" t="s">
        <v>46</v>
      </c>
      <c r="AQ7" s="187" t="s">
        <v>47</v>
      </c>
      <c r="AR7" s="187" t="s">
        <v>48</v>
      </c>
      <c r="AS7" s="187" t="s">
        <v>49</v>
      </c>
      <c r="AT7" s="187" t="s">
        <v>50</v>
      </c>
      <c r="AU7" s="187" t="s">
        <v>51</v>
      </c>
      <c r="AV7" s="187" t="s">
        <v>52</v>
      </c>
      <c r="AW7" s="187" t="s">
        <v>53</v>
      </c>
      <c r="AX7" s="187" t="s">
        <v>54</v>
      </c>
      <c r="AY7" s="187" t="s">
        <v>55</v>
      </c>
      <c r="AZ7" s="187" t="s">
        <v>44</v>
      </c>
      <c r="BA7" s="187" t="s">
        <v>45</v>
      </c>
      <c r="BB7" s="187" t="s">
        <v>46</v>
      </c>
      <c r="BC7" s="187" t="s">
        <v>47</v>
      </c>
      <c r="BD7" s="187" t="s">
        <v>48</v>
      </c>
      <c r="BE7" s="187" t="s">
        <v>49</v>
      </c>
      <c r="BF7" s="187" t="s">
        <v>50</v>
      </c>
      <c r="BG7" s="187" t="s">
        <v>51</v>
      </c>
      <c r="BH7" s="187" t="s">
        <v>52</v>
      </c>
      <c r="BI7" s="187" t="s">
        <v>53</v>
      </c>
      <c r="BJ7" s="187" t="s">
        <v>54</v>
      </c>
      <c r="BK7" s="187" t="s">
        <v>55</v>
      </c>
      <c r="BL7" s="178" t="s">
        <v>44</v>
      </c>
      <c r="BM7" s="178" t="s">
        <v>45</v>
      </c>
      <c r="BN7" s="178" t="s">
        <v>46</v>
      </c>
      <c r="BO7" s="178" t="s">
        <v>47</v>
      </c>
      <c r="BP7" s="178" t="s">
        <v>48</v>
      </c>
      <c r="BQ7" s="178" t="s">
        <v>49</v>
      </c>
      <c r="BR7" s="178" t="s">
        <v>50</v>
      </c>
      <c r="BS7" s="178" t="s">
        <v>51</v>
      </c>
      <c r="BT7" s="178" t="s">
        <v>52</v>
      </c>
      <c r="BU7" s="178" t="s">
        <v>53</v>
      </c>
      <c r="BV7" s="178" t="s">
        <v>54</v>
      </c>
      <c r="BW7" s="178" t="s">
        <v>55</v>
      </c>
      <c r="BY7" s="185"/>
      <c r="BZ7" s="185"/>
      <c r="CA7" s="154"/>
      <c r="CB7" s="154"/>
      <c r="CC7" s="154"/>
    </row>
    <row r="8" spans="1:81" ht="78" customHeight="1">
      <c r="A8" s="206"/>
      <c r="B8" s="206"/>
      <c r="C8" s="226"/>
      <c r="D8" s="226"/>
      <c r="E8" s="115"/>
      <c r="F8" s="115"/>
      <c r="G8" s="186"/>
      <c r="H8" s="84" t="s">
        <v>34</v>
      </c>
      <c r="I8" s="84" t="s">
        <v>66</v>
      </c>
      <c r="J8" s="197" t="s">
        <v>67</v>
      </c>
      <c r="K8" s="198"/>
      <c r="L8" s="197" t="s">
        <v>68</v>
      </c>
      <c r="M8" s="198"/>
      <c r="N8" s="197" t="s">
        <v>69</v>
      </c>
      <c r="O8" s="198"/>
      <c r="P8" s="197" t="s">
        <v>70</v>
      </c>
      <c r="Q8" s="198"/>
      <c r="R8" s="197" t="s">
        <v>71</v>
      </c>
      <c r="S8" s="198"/>
      <c r="T8" s="203"/>
      <c r="U8" s="204"/>
      <c r="V8" s="212"/>
      <c r="W8" s="213"/>
      <c r="X8" s="214"/>
      <c r="Y8" s="203"/>
      <c r="Z8" s="204"/>
      <c r="AA8" s="203"/>
      <c r="AB8" s="204"/>
      <c r="AC8" s="203"/>
      <c r="AD8" s="204"/>
      <c r="AE8" s="203"/>
      <c r="AF8" s="204"/>
      <c r="AG8" s="203"/>
      <c r="AH8" s="204"/>
      <c r="AI8" s="227"/>
      <c r="AJ8" s="200"/>
      <c r="AK8" s="200"/>
      <c r="AL8" s="200"/>
      <c r="AN8" s="188"/>
      <c r="AO8" s="188"/>
      <c r="AP8" s="188"/>
      <c r="AQ8" s="188"/>
      <c r="AR8" s="188"/>
      <c r="AS8" s="188"/>
      <c r="AT8" s="188"/>
      <c r="AU8" s="188"/>
      <c r="AV8" s="188"/>
      <c r="AW8" s="188"/>
      <c r="AX8" s="188"/>
      <c r="AY8" s="188"/>
      <c r="AZ8" s="188"/>
      <c r="BA8" s="188"/>
      <c r="BB8" s="188"/>
      <c r="BC8" s="188"/>
      <c r="BD8" s="188"/>
      <c r="BE8" s="188"/>
      <c r="BF8" s="188"/>
      <c r="BG8" s="188"/>
      <c r="BH8" s="188"/>
      <c r="BI8" s="188"/>
      <c r="BJ8" s="188"/>
      <c r="BK8" s="188"/>
      <c r="BL8" s="178"/>
      <c r="BM8" s="178"/>
      <c r="BN8" s="178"/>
      <c r="BO8" s="178"/>
      <c r="BP8" s="178"/>
      <c r="BQ8" s="178"/>
      <c r="BR8" s="178"/>
      <c r="BS8" s="178"/>
      <c r="BT8" s="178"/>
      <c r="BU8" s="178"/>
      <c r="BV8" s="178"/>
      <c r="BW8" s="178"/>
      <c r="BY8" s="185"/>
      <c r="BZ8" s="185"/>
      <c r="CA8" s="154"/>
      <c r="CB8" s="154"/>
      <c r="CC8" s="154"/>
    </row>
    <row r="9" spans="1:81" ht="9" customHeight="1">
      <c r="A9" s="206"/>
      <c r="B9" s="206"/>
      <c r="C9" s="162" t="s">
        <v>153</v>
      </c>
      <c r="D9" s="162" t="s">
        <v>153</v>
      </c>
      <c r="E9" s="115"/>
      <c r="F9" s="115"/>
      <c r="G9" s="184" t="s">
        <v>94</v>
      </c>
      <c r="H9" s="162" t="s">
        <v>94</v>
      </c>
      <c r="I9" s="162" t="s">
        <v>94</v>
      </c>
      <c r="J9" s="207" t="s">
        <v>35</v>
      </c>
      <c r="K9" s="162" t="s">
        <v>94</v>
      </c>
      <c r="L9" s="207" t="s">
        <v>35</v>
      </c>
      <c r="M9" s="162" t="s">
        <v>94</v>
      </c>
      <c r="N9" s="207" t="s">
        <v>35</v>
      </c>
      <c r="O9" s="162" t="s">
        <v>94</v>
      </c>
      <c r="P9" s="207" t="s">
        <v>35</v>
      </c>
      <c r="Q9" s="162" t="s">
        <v>94</v>
      </c>
      <c r="R9" s="207" t="s">
        <v>35</v>
      </c>
      <c r="S9" s="162" t="s">
        <v>94</v>
      </c>
      <c r="T9" s="221" t="s">
        <v>120</v>
      </c>
      <c r="U9" s="167" t="s">
        <v>94</v>
      </c>
      <c r="V9" s="199" t="s">
        <v>60</v>
      </c>
      <c r="W9" s="184" t="s">
        <v>153</v>
      </c>
      <c r="X9" s="184" t="s">
        <v>94</v>
      </c>
      <c r="Y9" s="167" t="s">
        <v>153</v>
      </c>
      <c r="Z9" s="167" t="s">
        <v>94</v>
      </c>
      <c r="AA9" s="167" t="s">
        <v>153</v>
      </c>
      <c r="AB9" s="167" t="s">
        <v>94</v>
      </c>
      <c r="AC9" s="167" t="s">
        <v>154</v>
      </c>
      <c r="AD9" s="167" t="s">
        <v>94</v>
      </c>
      <c r="AE9" s="167" t="s">
        <v>153</v>
      </c>
      <c r="AF9" s="167" t="s">
        <v>94</v>
      </c>
      <c r="AG9" s="167" t="s">
        <v>153</v>
      </c>
      <c r="AH9" s="167" t="s">
        <v>94</v>
      </c>
      <c r="AI9" s="167" t="s">
        <v>94</v>
      </c>
      <c r="AJ9" s="167" t="s">
        <v>94</v>
      </c>
      <c r="AK9" s="167" t="s">
        <v>94</v>
      </c>
      <c r="AL9" s="167" t="s">
        <v>94</v>
      </c>
      <c r="AN9" s="184" t="s">
        <v>36</v>
      </c>
      <c r="AO9" s="184" t="s">
        <v>37</v>
      </c>
      <c r="AP9" s="184" t="s">
        <v>37</v>
      </c>
      <c r="AQ9" s="184" t="s">
        <v>37</v>
      </c>
      <c r="AR9" s="184" t="s">
        <v>37</v>
      </c>
      <c r="AS9" s="184" t="s">
        <v>37</v>
      </c>
      <c r="AT9" s="184" t="s">
        <v>38</v>
      </c>
      <c r="AU9" s="184" t="s">
        <v>36</v>
      </c>
      <c r="AV9" s="184" t="s">
        <v>36</v>
      </c>
      <c r="AW9" s="184" t="s">
        <v>36</v>
      </c>
      <c r="AX9" s="184" t="s">
        <v>36</v>
      </c>
      <c r="AY9" s="184" t="s">
        <v>36</v>
      </c>
      <c r="AZ9" s="184" t="s">
        <v>36</v>
      </c>
      <c r="BA9" s="184" t="s">
        <v>37</v>
      </c>
      <c r="BB9" s="184" t="s">
        <v>37</v>
      </c>
      <c r="BC9" s="184" t="s">
        <v>37</v>
      </c>
      <c r="BD9" s="184" t="s">
        <v>37</v>
      </c>
      <c r="BE9" s="184" t="s">
        <v>37</v>
      </c>
      <c r="BF9" s="184" t="s">
        <v>56</v>
      </c>
      <c r="BG9" s="184" t="s">
        <v>36</v>
      </c>
      <c r="BH9" s="184" t="s">
        <v>36</v>
      </c>
      <c r="BI9" s="184" t="s">
        <v>36</v>
      </c>
      <c r="BJ9" s="184" t="s">
        <v>36</v>
      </c>
      <c r="BK9" s="184" t="s">
        <v>36</v>
      </c>
      <c r="BL9" s="154" t="s">
        <v>36</v>
      </c>
      <c r="BM9" s="154" t="s">
        <v>37</v>
      </c>
      <c r="BN9" s="154" t="s">
        <v>37</v>
      </c>
      <c r="BO9" s="154" t="s">
        <v>37</v>
      </c>
      <c r="BP9" s="154" t="s">
        <v>37</v>
      </c>
      <c r="BQ9" s="154" t="s">
        <v>37</v>
      </c>
      <c r="BR9" s="154" t="s">
        <v>56</v>
      </c>
      <c r="BS9" s="154" t="s">
        <v>36</v>
      </c>
      <c r="BT9" s="154" t="s">
        <v>36</v>
      </c>
      <c r="BU9" s="154" t="s">
        <v>36</v>
      </c>
      <c r="BV9" s="154" t="s">
        <v>36</v>
      </c>
      <c r="BW9" s="154" t="s">
        <v>36</v>
      </c>
      <c r="BY9" s="185"/>
      <c r="BZ9" s="185"/>
      <c r="CA9" s="154"/>
      <c r="CB9" s="154"/>
      <c r="CC9" s="154"/>
    </row>
    <row r="10" spans="1:81" ht="9" customHeight="1">
      <c r="A10" s="206"/>
      <c r="B10" s="206"/>
      <c r="C10" s="196"/>
      <c r="D10" s="196"/>
      <c r="E10" s="115"/>
      <c r="F10" s="115"/>
      <c r="G10" s="185"/>
      <c r="H10" s="196"/>
      <c r="I10" s="196"/>
      <c r="J10" s="208"/>
      <c r="K10" s="196"/>
      <c r="L10" s="208"/>
      <c r="M10" s="196"/>
      <c r="N10" s="208"/>
      <c r="O10" s="196"/>
      <c r="P10" s="208"/>
      <c r="Q10" s="196"/>
      <c r="R10" s="208"/>
      <c r="S10" s="196"/>
      <c r="T10" s="222"/>
      <c r="U10" s="206"/>
      <c r="V10" s="220"/>
      <c r="W10" s="185"/>
      <c r="X10" s="185"/>
      <c r="Y10" s="206"/>
      <c r="Z10" s="206"/>
      <c r="AA10" s="206"/>
      <c r="AB10" s="206"/>
      <c r="AC10" s="206"/>
      <c r="AD10" s="206"/>
      <c r="AE10" s="206"/>
      <c r="AF10" s="206"/>
      <c r="AG10" s="206"/>
      <c r="AH10" s="206"/>
      <c r="AI10" s="206"/>
      <c r="AJ10" s="206"/>
      <c r="AK10" s="206"/>
      <c r="AL10" s="206"/>
      <c r="AN10" s="185"/>
      <c r="AO10" s="185"/>
      <c r="AP10" s="185"/>
      <c r="AQ10" s="185"/>
      <c r="AR10" s="185"/>
      <c r="AS10" s="185"/>
      <c r="AT10" s="185"/>
      <c r="AU10" s="185"/>
      <c r="AV10" s="185"/>
      <c r="AW10" s="185"/>
      <c r="AX10" s="185"/>
      <c r="AY10" s="185"/>
      <c r="AZ10" s="185"/>
      <c r="BA10" s="185"/>
      <c r="BB10" s="185"/>
      <c r="BC10" s="185"/>
      <c r="BD10" s="185"/>
      <c r="BE10" s="185"/>
      <c r="BF10" s="185"/>
      <c r="BG10" s="185"/>
      <c r="BH10" s="185"/>
      <c r="BI10" s="185"/>
      <c r="BJ10" s="185"/>
      <c r="BK10" s="185"/>
      <c r="BL10" s="154"/>
      <c r="BM10" s="154"/>
      <c r="BN10" s="154"/>
      <c r="BO10" s="154"/>
      <c r="BP10" s="154"/>
      <c r="BQ10" s="154"/>
      <c r="BR10" s="154"/>
      <c r="BS10" s="154"/>
      <c r="BT10" s="154"/>
      <c r="BU10" s="154"/>
      <c r="BV10" s="154"/>
      <c r="BW10" s="154"/>
      <c r="BY10" s="185"/>
      <c r="BZ10" s="185"/>
      <c r="CA10" s="154"/>
      <c r="CB10" s="154"/>
      <c r="CC10" s="154"/>
    </row>
    <row r="11" spans="1:81" ht="25.5" customHeight="1">
      <c r="A11" s="168"/>
      <c r="B11" s="168"/>
      <c r="C11" s="163"/>
      <c r="D11" s="163"/>
      <c r="E11" s="116"/>
      <c r="F11" s="116"/>
      <c r="G11" s="186"/>
      <c r="H11" s="163"/>
      <c r="I11" s="163"/>
      <c r="J11" s="209"/>
      <c r="K11" s="163"/>
      <c r="L11" s="209"/>
      <c r="M11" s="163"/>
      <c r="N11" s="209"/>
      <c r="O11" s="163"/>
      <c r="P11" s="209"/>
      <c r="Q11" s="163"/>
      <c r="R11" s="209"/>
      <c r="S11" s="163"/>
      <c r="T11" s="223"/>
      <c r="U11" s="168"/>
      <c r="V11" s="200"/>
      <c r="W11" s="186"/>
      <c r="X11" s="186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N11" s="186"/>
      <c r="AO11" s="186"/>
      <c r="AP11" s="186"/>
      <c r="AQ11" s="186"/>
      <c r="AR11" s="186"/>
      <c r="AS11" s="186"/>
      <c r="AT11" s="186"/>
      <c r="AU11" s="186"/>
      <c r="AV11" s="186"/>
      <c r="AW11" s="186"/>
      <c r="AX11" s="186"/>
      <c r="AY11" s="186"/>
      <c r="AZ11" s="186"/>
      <c r="BA11" s="186"/>
      <c r="BB11" s="186"/>
      <c r="BC11" s="186"/>
      <c r="BD11" s="186"/>
      <c r="BE11" s="186"/>
      <c r="BF11" s="186"/>
      <c r="BG11" s="186"/>
      <c r="BH11" s="186"/>
      <c r="BI11" s="186"/>
      <c r="BJ11" s="186"/>
      <c r="BK11" s="186"/>
      <c r="BL11" s="154"/>
      <c r="BM11" s="154"/>
      <c r="BN11" s="154"/>
      <c r="BO11" s="154"/>
      <c r="BP11" s="154"/>
      <c r="BQ11" s="154"/>
      <c r="BR11" s="154"/>
      <c r="BS11" s="154"/>
      <c r="BT11" s="154"/>
      <c r="BU11" s="154"/>
      <c r="BV11" s="154"/>
      <c r="BW11" s="154"/>
      <c r="BY11" s="186"/>
      <c r="BZ11" s="186"/>
      <c r="CA11" s="154"/>
      <c r="CB11" s="154"/>
      <c r="CC11" s="154"/>
    </row>
    <row r="12" spans="1:81" ht="12" customHeight="1">
      <c r="A12" s="67" t="s">
        <v>95</v>
      </c>
      <c r="B12" s="67" t="s">
        <v>96</v>
      </c>
      <c r="C12" s="67"/>
      <c r="D12" s="67"/>
      <c r="E12" s="67"/>
      <c r="F12" s="67"/>
      <c r="G12" s="67">
        <v>3</v>
      </c>
      <c r="H12" s="67">
        <v>4</v>
      </c>
      <c r="I12" s="67">
        <v>5</v>
      </c>
      <c r="J12" s="113"/>
      <c r="K12" s="67">
        <v>6</v>
      </c>
      <c r="L12" s="113"/>
      <c r="M12" s="67">
        <v>7</v>
      </c>
      <c r="N12" s="113"/>
      <c r="O12" s="67">
        <v>8</v>
      </c>
      <c r="P12" s="113"/>
      <c r="Q12" s="67">
        <v>9</v>
      </c>
      <c r="R12" s="113"/>
      <c r="S12" s="67">
        <v>10</v>
      </c>
      <c r="T12" s="67">
        <v>11</v>
      </c>
      <c r="U12" s="67">
        <v>12</v>
      </c>
      <c r="V12" s="67">
        <v>13</v>
      </c>
      <c r="W12" s="67">
        <v>14</v>
      </c>
      <c r="X12" s="67">
        <v>15</v>
      </c>
      <c r="Y12" s="67">
        <v>16</v>
      </c>
      <c r="Z12" s="67">
        <v>17</v>
      </c>
      <c r="AA12" s="67">
        <v>18</v>
      </c>
      <c r="AB12" s="67">
        <v>19</v>
      </c>
      <c r="AC12" s="67">
        <v>20</v>
      </c>
      <c r="AD12" s="67">
        <v>21</v>
      </c>
      <c r="AE12" s="67">
        <v>22</v>
      </c>
      <c r="AF12" s="67">
        <v>23</v>
      </c>
      <c r="AG12" s="67">
        <v>24</v>
      </c>
      <c r="AH12" s="67">
        <v>25</v>
      </c>
      <c r="AI12" s="67">
        <v>26</v>
      </c>
      <c r="AJ12" s="67">
        <v>27</v>
      </c>
      <c r="AK12" s="67">
        <v>28</v>
      </c>
      <c r="AL12" s="67">
        <v>29</v>
      </c>
      <c r="AN12" s="67">
        <v>30</v>
      </c>
      <c r="AO12" s="67">
        <v>31</v>
      </c>
      <c r="AP12" s="67">
        <v>32</v>
      </c>
      <c r="AQ12" s="67">
        <v>33</v>
      </c>
      <c r="AR12" s="67">
        <v>34</v>
      </c>
      <c r="AS12" s="67">
        <v>35</v>
      </c>
      <c r="AT12" s="67">
        <v>41</v>
      </c>
      <c r="AU12" s="67">
        <v>42</v>
      </c>
      <c r="AV12" s="67">
        <v>43</v>
      </c>
      <c r="AW12" s="67">
        <v>44</v>
      </c>
      <c r="AX12" s="67">
        <v>45</v>
      </c>
      <c r="AY12" s="67">
        <v>46</v>
      </c>
      <c r="AZ12" s="67">
        <v>36</v>
      </c>
      <c r="BA12" s="67">
        <v>37</v>
      </c>
      <c r="BB12" s="67">
        <v>38</v>
      </c>
      <c r="BC12" s="67">
        <v>39</v>
      </c>
      <c r="BD12" s="67">
        <v>40</v>
      </c>
      <c r="BE12" s="67">
        <v>41</v>
      </c>
      <c r="BF12" s="67">
        <v>48</v>
      </c>
      <c r="BG12" s="67">
        <v>49</v>
      </c>
      <c r="BH12" s="67">
        <v>50</v>
      </c>
      <c r="BI12" s="67">
        <v>51</v>
      </c>
      <c r="BJ12" s="67">
        <v>52</v>
      </c>
      <c r="BK12" s="67">
        <v>53</v>
      </c>
      <c r="BL12" s="67">
        <v>42</v>
      </c>
      <c r="BM12" s="67">
        <v>43</v>
      </c>
      <c r="BN12" s="67">
        <v>44</v>
      </c>
      <c r="BO12" s="67">
        <v>45</v>
      </c>
      <c r="BP12" s="67">
        <v>46</v>
      </c>
      <c r="BQ12" s="67">
        <v>47</v>
      </c>
      <c r="BR12" s="67">
        <v>60</v>
      </c>
      <c r="BS12" s="67">
        <v>61</v>
      </c>
      <c r="BT12" s="67">
        <v>62</v>
      </c>
      <c r="BU12" s="67">
        <v>63</v>
      </c>
      <c r="BV12" s="67">
        <v>64</v>
      </c>
      <c r="BW12" s="67">
        <v>65</v>
      </c>
      <c r="BY12" s="108"/>
      <c r="BZ12" s="108"/>
      <c r="CA12" s="108"/>
      <c r="CB12" s="108"/>
    </row>
    <row r="13" spans="1:81" s="22" customFormat="1" ht="21" customHeight="1">
      <c r="A13" s="218" t="s">
        <v>19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92"/>
      <c r="BL13" s="189"/>
      <c r="BM13" s="190"/>
      <c r="BN13" s="190"/>
      <c r="BO13" s="190"/>
      <c r="BP13" s="190"/>
      <c r="BQ13" s="190"/>
      <c r="BR13" s="190"/>
      <c r="BS13" s="190"/>
      <c r="BT13" s="190"/>
      <c r="BU13" s="190"/>
      <c r="BV13" s="190"/>
      <c r="BW13" s="191"/>
      <c r="BY13" s="212"/>
      <c r="BZ13" s="214"/>
      <c r="CA13" s="153"/>
      <c r="CB13" s="153"/>
      <c r="CC13" s="153"/>
    </row>
    <row r="14" spans="1:81" s="22" customFormat="1" ht="14.25" customHeight="1">
      <c r="A14" s="215" t="s">
        <v>79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6"/>
      <c r="AL14" s="217"/>
      <c r="AN14" s="117" t="e">
        <f>I14/'Приложение 1.1'!J11</f>
        <v>#DIV/0!</v>
      </c>
      <c r="AO14" s="117" t="e">
        <f>K14/J14</f>
        <v>#DIV/0!</v>
      </c>
      <c r="AP14" s="68" t="e">
        <f>M14/L14</f>
        <v>#DIV/0!</v>
      </c>
      <c r="AQ14" s="68" t="e">
        <f>O14/N14</f>
        <v>#DIV/0!</v>
      </c>
      <c r="AR14" s="68" t="e">
        <f>Q14/P14</f>
        <v>#DIV/0!</v>
      </c>
      <c r="AS14" s="68" t="e">
        <f>S14/R14</f>
        <v>#DIV/0!</v>
      </c>
      <c r="AT14" s="68" t="e">
        <f>U14/T14</f>
        <v>#DIV/0!</v>
      </c>
      <c r="AU14" s="68" t="e">
        <f>X14/W14</f>
        <v>#DIV/0!</v>
      </c>
      <c r="AV14" s="68" t="e">
        <f>Z14/Y14</f>
        <v>#DIV/0!</v>
      </c>
      <c r="AW14" s="117" t="e">
        <f>AB14/AA14</f>
        <v>#DIV/0!</v>
      </c>
      <c r="AX14" s="68" t="e">
        <f>AH14/AG14</f>
        <v>#DIV/0!</v>
      </c>
      <c r="AY14" s="117" t="e">
        <f>AI14/'Приложение 1.1'!J11</f>
        <v>#DIV/0!</v>
      </c>
      <c r="AZ14" s="117">
        <v>730.08</v>
      </c>
      <c r="BA14" s="117">
        <v>2070.12</v>
      </c>
      <c r="BB14" s="117">
        <v>848.92</v>
      </c>
      <c r="BC14" s="117">
        <v>819.73</v>
      </c>
      <c r="BD14" s="117">
        <v>611.5</v>
      </c>
      <c r="BE14" s="117">
        <v>1080.04</v>
      </c>
      <c r="BF14" s="117">
        <v>2671800.0099999998</v>
      </c>
      <c r="BG14" s="117">
        <f>IF(V14="ПК",4607.6,4422.85)</f>
        <v>4422.8500000000004</v>
      </c>
      <c r="BH14" s="117">
        <v>8748.57</v>
      </c>
      <c r="BI14" s="117">
        <v>3389.61</v>
      </c>
      <c r="BJ14" s="117">
        <v>5995.76</v>
      </c>
      <c r="BK14" s="117">
        <v>548.62</v>
      </c>
      <c r="BL14" s="85" t="e">
        <f t="shared" ref="BL14:BW17" si="0">IF(AN14&gt;AZ14, "+", " ")</f>
        <v>#DIV/0!</v>
      </c>
      <c r="BM14" s="85" t="e">
        <f t="shared" si="0"/>
        <v>#DIV/0!</v>
      </c>
      <c r="BN14" s="85" t="e">
        <f t="shared" si="0"/>
        <v>#DIV/0!</v>
      </c>
      <c r="BO14" s="85" t="e">
        <f t="shared" si="0"/>
        <v>#DIV/0!</v>
      </c>
      <c r="BP14" s="85" t="e">
        <f t="shared" si="0"/>
        <v>#DIV/0!</v>
      </c>
      <c r="BQ14" s="85" t="e">
        <f t="shared" si="0"/>
        <v>#DIV/0!</v>
      </c>
      <c r="BR14" s="85" t="e">
        <f t="shared" si="0"/>
        <v>#DIV/0!</v>
      </c>
      <c r="BS14" s="85" t="e">
        <f t="shared" si="0"/>
        <v>#DIV/0!</v>
      </c>
      <c r="BT14" s="85" t="e">
        <f t="shared" si="0"/>
        <v>#DIV/0!</v>
      </c>
      <c r="BU14" s="85" t="e">
        <f t="shared" si="0"/>
        <v>#DIV/0!</v>
      </c>
      <c r="BV14" s="85" t="e">
        <f t="shared" si="0"/>
        <v>#DIV/0!</v>
      </c>
      <c r="BW14" s="85" t="e">
        <f t="shared" si="0"/>
        <v>#DIV/0!</v>
      </c>
      <c r="BY14" s="85" t="e">
        <f>AJ14/G14*100</f>
        <v>#DIV/0!</v>
      </c>
      <c r="BZ14" s="119" t="e">
        <f>AK14/G14*100</f>
        <v>#DIV/0!</v>
      </c>
      <c r="CA14" s="120" t="e">
        <f>G14/W14</f>
        <v>#DIV/0!</v>
      </c>
      <c r="CB14" s="117">
        <f>IF(V14="ПК",4814.95,4621.88)</f>
        <v>4621.88</v>
      </c>
      <c r="CC14" s="17" t="e">
        <f>IF(CA14&gt;CB14, "+", " ")</f>
        <v>#DIV/0!</v>
      </c>
    </row>
    <row r="15" spans="1:81" s="22" customFormat="1" ht="13.9" customHeight="1">
      <c r="A15" s="66">
        <v>1</v>
      </c>
      <c r="B15" s="56" t="s">
        <v>1</v>
      </c>
      <c r="C15" s="65">
        <v>360</v>
      </c>
      <c r="D15" s="109"/>
      <c r="E15" s="65"/>
      <c r="F15" s="65"/>
      <c r="G15" s="58">
        <v>1270726.8899999999</v>
      </c>
      <c r="H15" s="65">
        <f t="shared" ref="H15:H21" si="1">I15+K15+M15+O15+Q15+S15</f>
        <v>0</v>
      </c>
      <c r="I15" s="60">
        <v>0</v>
      </c>
      <c r="J15" s="60">
        <v>0</v>
      </c>
      <c r="K15" s="60">
        <v>0</v>
      </c>
      <c r="L15" s="60">
        <v>0</v>
      </c>
      <c r="M15" s="60">
        <v>0</v>
      </c>
      <c r="N15" s="65">
        <v>0</v>
      </c>
      <c r="O15" s="65">
        <v>0</v>
      </c>
      <c r="P15" s="65">
        <v>0</v>
      </c>
      <c r="Q15" s="65">
        <v>0</v>
      </c>
      <c r="R15" s="65">
        <v>0</v>
      </c>
      <c r="S15" s="65">
        <v>0</v>
      </c>
      <c r="T15" s="48">
        <v>0</v>
      </c>
      <c r="U15" s="65">
        <v>0</v>
      </c>
      <c r="V15" s="65" t="s">
        <v>14</v>
      </c>
      <c r="W15" s="18">
        <v>430</v>
      </c>
      <c r="X15" s="65">
        <v>1211315</v>
      </c>
      <c r="Y15" s="68">
        <v>0</v>
      </c>
      <c r="Z15" s="68">
        <v>0</v>
      </c>
      <c r="AA15" s="68">
        <v>0</v>
      </c>
      <c r="AB15" s="68">
        <v>0</v>
      </c>
      <c r="AC15" s="68">
        <v>0</v>
      </c>
      <c r="AD15" s="68">
        <v>0</v>
      </c>
      <c r="AE15" s="68">
        <v>0</v>
      </c>
      <c r="AF15" s="68">
        <v>0</v>
      </c>
      <c r="AG15" s="68">
        <v>0</v>
      </c>
      <c r="AH15" s="68">
        <v>0</v>
      </c>
      <c r="AI15" s="68">
        <v>0</v>
      </c>
      <c r="AJ15" s="68">
        <v>36907.39</v>
      </c>
      <c r="AK15" s="68">
        <v>22504.5</v>
      </c>
      <c r="AL15" s="68">
        <v>0</v>
      </c>
      <c r="AN15" s="117">
        <f>I15/'Приложение 1.1'!J12</f>
        <v>0</v>
      </c>
      <c r="AO15" s="117" t="e">
        <f>K15/J15</f>
        <v>#DIV/0!</v>
      </c>
      <c r="AP15" s="117" t="e">
        <f>M15/L15</f>
        <v>#DIV/0!</v>
      </c>
      <c r="AQ15" s="117" t="e">
        <f>O15/N15</f>
        <v>#DIV/0!</v>
      </c>
      <c r="AR15" s="117" t="e">
        <f>Q15/P15</f>
        <v>#DIV/0!</v>
      </c>
      <c r="AS15" s="117" t="e">
        <f>S15/R15</f>
        <v>#DIV/0!</v>
      </c>
      <c r="AT15" s="117" t="e">
        <f>U15/T15</f>
        <v>#DIV/0!</v>
      </c>
      <c r="AU15" s="117">
        <f>X15/W15</f>
        <v>2817.0116279069766</v>
      </c>
      <c r="AV15" s="117" t="e">
        <f>Z15/Y15</f>
        <v>#DIV/0!</v>
      </c>
      <c r="AW15" s="117" t="e">
        <f>AB15/AA15</f>
        <v>#DIV/0!</v>
      </c>
      <c r="AX15" s="117" t="e">
        <f>AH15/AG15</f>
        <v>#DIV/0!</v>
      </c>
      <c r="AY15" s="117">
        <f>AI15/'Приложение 1.1'!J12</f>
        <v>0</v>
      </c>
      <c r="AZ15" s="117">
        <v>730.08</v>
      </c>
      <c r="BA15" s="117">
        <v>2070.12</v>
      </c>
      <c r="BB15" s="117">
        <v>848.92</v>
      </c>
      <c r="BC15" s="117">
        <v>819.73</v>
      </c>
      <c r="BD15" s="117">
        <v>611.5</v>
      </c>
      <c r="BE15" s="117">
        <v>1080.04</v>
      </c>
      <c r="BF15" s="117">
        <v>2671800.0099999998</v>
      </c>
      <c r="BG15" s="117">
        <f>IF(V15="ПК",4607.6,4422.85)</f>
        <v>4422.8500000000004</v>
      </c>
      <c r="BH15" s="117">
        <v>8748.57</v>
      </c>
      <c r="BI15" s="117">
        <v>3389.61</v>
      </c>
      <c r="BJ15" s="117">
        <v>5995.76</v>
      </c>
      <c r="BK15" s="117">
        <v>548.62</v>
      </c>
      <c r="BL15" s="118" t="str">
        <f t="shared" si="0"/>
        <v xml:space="preserve"> </v>
      </c>
      <c r="BM15" s="118" t="e">
        <f t="shared" si="0"/>
        <v>#DIV/0!</v>
      </c>
      <c r="BN15" s="118" t="e">
        <f t="shared" si="0"/>
        <v>#DIV/0!</v>
      </c>
      <c r="BO15" s="118" t="e">
        <f t="shared" si="0"/>
        <v>#DIV/0!</v>
      </c>
      <c r="BP15" s="118" t="e">
        <f t="shared" si="0"/>
        <v>#DIV/0!</v>
      </c>
      <c r="BQ15" s="118" t="e">
        <f t="shared" si="0"/>
        <v>#DIV/0!</v>
      </c>
      <c r="BR15" s="118" t="e">
        <f t="shared" si="0"/>
        <v>#DIV/0!</v>
      </c>
      <c r="BS15" s="118" t="str">
        <f t="shared" si="0"/>
        <v xml:space="preserve"> </v>
      </c>
      <c r="BT15" s="118" t="e">
        <f t="shared" si="0"/>
        <v>#DIV/0!</v>
      </c>
      <c r="BU15" s="118" t="e">
        <f t="shared" si="0"/>
        <v>#DIV/0!</v>
      </c>
      <c r="BV15" s="118" t="e">
        <f t="shared" si="0"/>
        <v>#DIV/0!</v>
      </c>
      <c r="BW15" s="118" t="str">
        <f t="shared" si="0"/>
        <v xml:space="preserve"> </v>
      </c>
      <c r="BY15" s="85">
        <f t="shared" ref="BY15:BY23" si="2">AJ15/G15*100</f>
        <v>2.9044313369334622</v>
      </c>
      <c r="BZ15" s="119">
        <f t="shared" ref="BZ15:BZ23" si="3">AK15/G15*100</f>
        <v>1.7709942377940866</v>
      </c>
      <c r="CA15" s="120">
        <f t="shared" ref="CA15:CA23" si="4">G15/W15</f>
        <v>2955.1788139534883</v>
      </c>
      <c r="CB15" s="117">
        <f t="shared" ref="CB15:CB23" si="5">IF(V15="ПК",4814.95,4621.88)</f>
        <v>4621.88</v>
      </c>
      <c r="CC15" s="17" t="str">
        <f t="shared" ref="CC15:CC23" si="6">IF(CA15&gt;CB15, "+", " ")</f>
        <v xml:space="preserve"> </v>
      </c>
    </row>
    <row r="16" spans="1:81" s="22" customFormat="1" ht="16.899999999999999" customHeight="1">
      <c r="A16" s="66">
        <v>2</v>
      </c>
      <c r="B16" s="56" t="s">
        <v>2</v>
      </c>
      <c r="C16" s="65">
        <v>368</v>
      </c>
      <c r="D16" s="109"/>
      <c r="E16" s="65"/>
      <c r="F16" s="65"/>
      <c r="G16" s="58">
        <v>1066501.03</v>
      </c>
      <c r="H16" s="65">
        <f t="shared" si="1"/>
        <v>0</v>
      </c>
      <c r="I16" s="60">
        <v>0</v>
      </c>
      <c r="J16" s="60">
        <v>0</v>
      </c>
      <c r="K16" s="60">
        <v>0</v>
      </c>
      <c r="L16" s="60">
        <v>0</v>
      </c>
      <c r="M16" s="60">
        <v>0</v>
      </c>
      <c r="N16" s="65">
        <v>0</v>
      </c>
      <c r="O16" s="65">
        <v>0</v>
      </c>
      <c r="P16" s="65">
        <v>0</v>
      </c>
      <c r="Q16" s="65">
        <v>0</v>
      </c>
      <c r="R16" s="65">
        <v>0</v>
      </c>
      <c r="S16" s="65">
        <v>0</v>
      </c>
      <c r="T16" s="48">
        <v>0</v>
      </c>
      <c r="U16" s="65">
        <v>0</v>
      </c>
      <c r="V16" s="65" t="s">
        <v>14</v>
      </c>
      <c r="W16" s="18">
        <v>403</v>
      </c>
      <c r="X16" s="65">
        <v>1021216</v>
      </c>
      <c r="Y16" s="68">
        <v>0</v>
      </c>
      <c r="Z16" s="68">
        <v>0</v>
      </c>
      <c r="AA16" s="68">
        <v>0</v>
      </c>
      <c r="AB16" s="68">
        <v>0</v>
      </c>
      <c r="AC16" s="68">
        <v>0</v>
      </c>
      <c r="AD16" s="68">
        <v>0</v>
      </c>
      <c r="AE16" s="68">
        <v>0</v>
      </c>
      <c r="AF16" s="68">
        <v>0</v>
      </c>
      <c r="AG16" s="68">
        <v>0</v>
      </c>
      <c r="AH16" s="68">
        <v>0</v>
      </c>
      <c r="AI16" s="68">
        <v>0</v>
      </c>
      <c r="AJ16" s="68">
        <v>28131.63</v>
      </c>
      <c r="AK16" s="68">
        <v>17153.400000000001</v>
      </c>
      <c r="AL16" s="68">
        <v>0</v>
      </c>
      <c r="AN16" s="117">
        <f>I16/'Приложение 1.1'!J13</f>
        <v>0</v>
      </c>
      <c r="AO16" s="117" t="e">
        <f>K16/J16</f>
        <v>#DIV/0!</v>
      </c>
      <c r="AP16" s="117" t="e">
        <f>M16/L16</f>
        <v>#DIV/0!</v>
      </c>
      <c r="AQ16" s="117" t="e">
        <f>O16/N16</f>
        <v>#DIV/0!</v>
      </c>
      <c r="AR16" s="117" t="e">
        <f>Q16/P16</f>
        <v>#DIV/0!</v>
      </c>
      <c r="AS16" s="117" t="e">
        <f>S16/R16</f>
        <v>#DIV/0!</v>
      </c>
      <c r="AT16" s="117" t="e">
        <f>U16/T16</f>
        <v>#DIV/0!</v>
      </c>
      <c r="AU16" s="117">
        <f>X16/W16</f>
        <v>2534.0347394540945</v>
      </c>
      <c r="AV16" s="117" t="e">
        <f>Z16/Y16</f>
        <v>#DIV/0!</v>
      </c>
      <c r="AW16" s="117" t="e">
        <f>AB16/AA16</f>
        <v>#DIV/0!</v>
      </c>
      <c r="AX16" s="117" t="e">
        <f>AH16/AG16</f>
        <v>#DIV/0!</v>
      </c>
      <c r="AY16" s="117">
        <f>AI16/'Приложение 1.1'!J13</f>
        <v>0</v>
      </c>
      <c r="AZ16" s="117">
        <v>730.08</v>
      </c>
      <c r="BA16" s="117">
        <v>2070.12</v>
      </c>
      <c r="BB16" s="117">
        <v>848.92</v>
      </c>
      <c r="BC16" s="117">
        <v>819.73</v>
      </c>
      <c r="BD16" s="117">
        <v>611.5</v>
      </c>
      <c r="BE16" s="117">
        <v>1080.04</v>
      </c>
      <c r="BF16" s="117">
        <v>2671800.0099999998</v>
      </c>
      <c r="BG16" s="117">
        <f>IF(V16="ПК",4607.6,4422.85)</f>
        <v>4422.8500000000004</v>
      </c>
      <c r="BH16" s="117">
        <v>8748.57</v>
      </c>
      <c r="BI16" s="117">
        <v>3389.61</v>
      </c>
      <c r="BJ16" s="117">
        <v>5995.76</v>
      </c>
      <c r="BK16" s="117">
        <v>548.62</v>
      </c>
      <c r="BL16" s="118" t="str">
        <f t="shared" si="0"/>
        <v xml:space="preserve"> </v>
      </c>
      <c r="BM16" s="118" t="e">
        <f t="shared" si="0"/>
        <v>#DIV/0!</v>
      </c>
      <c r="BN16" s="118" t="e">
        <f t="shared" si="0"/>
        <v>#DIV/0!</v>
      </c>
      <c r="BO16" s="118" t="e">
        <f t="shared" si="0"/>
        <v>#DIV/0!</v>
      </c>
      <c r="BP16" s="118" t="e">
        <f t="shared" si="0"/>
        <v>#DIV/0!</v>
      </c>
      <c r="BQ16" s="118" t="e">
        <f t="shared" si="0"/>
        <v>#DIV/0!</v>
      </c>
      <c r="BR16" s="118" t="e">
        <f t="shared" si="0"/>
        <v>#DIV/0!</v>
      </c>
      <c r="BS16" s="118" t="str">
        <f t="shared" si="0"/>
        <v xml:space="preserve"> </v>
      </c>
      <c r="BT16" s="118" t="e">
        <f t="shared" si="0"/>
        <v>#DIV/0!</v>
      </c>
      <c r="BU16" s="118" t="e">
        <f t="shared" si="0"/>
        <v>#DIV/0!</v>
      </c>
      <c r="BV16" s="118" t="e">
        <f t="shared" si="0"/>
        <v>#DIV/0!</v>
      </c>
      <c r="BW16" s="118" t="str">
        <f t="shared" si="0"/>
        <v xml:space="preserve"> </v>
      </c>
      <c r="BY16" s="85">
        <f t="shared" si="2"/>
        <v>2.6377499138467781</v>
      </c>
      <c r="BZ16" s="119">
        <f t="shared" si="3"/>
        <v>1.6083810064393471</v>
      </c>
      <c r="CA16" s="120">
        <f t="shared" si="4"/>
        <v>2646.4045409429282</v>
      </c>
      <c r="CB16" s="117">
        <f t="shared" si="5"/>
        <v>4621.88</v>
      </c>
      <c r="CC16" s="17" t="str">
        <f t="shared" si="6"/>
        <v xml:space="preserve"> </v>
      </c>
    </row>
    <row r="17" spans="1:81" s="22" customFormat="1" ht="16.899999999999999" customHeight="1">
      <c r="A17" s="66">
        <v>3</v>
      </c>
      <c r="B17" s="56" t="s">
        <v>3</v>
      </c>
      <c r="C17" s="65">
        <v>373.1</v>
      </c>
      <c r="D17" s="109"/>
      <c r="E17" s="65"/>
      <c r="F17" s="65"/>
      <c r="G17" s="58">
        <v>1348545.31</v>
      </c>
      <c r="H17" s="65">
        <f t="shared" si="1"/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5">
        <v>0</v>
      </c>
      <c r="O17" s="65">
        <v>0</v>
      </c>
      <c r="P17" s="65">
        <v>0</v>
      </c>
      <c r="Q17" s="65">
        <v>0</v>
      </c>
      <c r="R17" s="65">
        <v>0</v>
      </c>
      <c r="S17" s="65">
        <v>0</v>
      </c>
      <c r="T17" s="48">
        <v>0</v>
      </c>
      <c r="U17" s="65">
        <v>0</v>
      </c>
      <c r="V17" s="65" t="s">
        <v>14</v>
      </c>
      <c r="W17" s="18">
        <v>375</v>
      </c>
      <c r="X17" s="65">
        <v>1301673</v>
      </c>
      <c r="Y17" s="68">
        <v>0</v>
      </c>
      <c r="Z17" s="68">
        <v>0</v>
      </c>
      <c r="AA17" s="68">
        <v>0</v>
      </c>
      <c r="AB17" s="68">
        <v>0</v>
      </c>
      <c r="AC17" s="68">
        <v>0</v>
      </c>
      <c r="AD17" s="68">
        <v>0</v>
      </c>
      <c r="AE17" s="68">
        <v>0</v>
      </c>
      <c r="AF17" s="68">
        <v>0</v>
      </c>
      <c r="AG17" s="68">
        <v>0</v>
      </c>
      <c r="AH17" s="68">
        <v>0</v>
      </c>
      <c r="AI17" s="68">
        <v>0</v>
      </c>
      <c r="AJ17" s="68">
        <v>29117.65</v>
      </c>
      <c r="AK17" s="68">
        <v>17754.66</v>
      </c>
      <c r="AL17" s="68">
        <v>0</v>
      </c>
      <c r="AN17" s="117">
        <f>I17/'Приложение 1.1'!J14</f>
        <v>0</v>
      </c>
      <c r="AO17" s="117" t="e">
        <f>K17/J17</f>
        <v>#DIV/0!</v>
      </c>
      <c r="AP17" s="117" t="e">
        <f>M17/L17</f>
        <v>#DIV/0!</v>
      </c>
      <c r="AQ17" s="117" t="e">
        <f>O17/N17</f>
        <v>#DIV/0!</v>
      </c>
      <c r="AR17" s="117" t="e">
        <f>Q17/P17</f>
        <v>#DIV/0!</v>
      </c>
      <c r="AS17" s="117" t="e">
        <f>S17/R17</f>
        <v>#DIV/0!</v>
      </c>
      <c r="AT17" s="117" t="e">
        <f>U17/T17</f>
        <v>#DIV/0!</v>
      </c>
      <c r="AU17" s="117">
        <f>X17/W17</f>
        <v>3471.1280000000002</v>
      </c>
      <c r="AV17" s="117" t="e">
        <f>Z17/Y17</f>
        <v>#DIV/0!</v>
      </c>
      <c r="AW17" s="117" t="e">
        <f>AB17/AA17</f>
        <v>#DIV/0!</v>
      </c>
      <c r="AX17" s="117" t="e">
        <f>AH17/AG17</f>
        <v>#DIV/0!</v>
      </c>
      <c r="AY17" s="117">
        <f>AI17/'Приложение 1.1'!J14</f>
        <v>0</v>
      </c>
      <c r="AZ17" s="117">
        <v>730.08</v>
      </c>
      <c r="BA17" s="117">
        <v>2070.12</v>
      </c>
      <c r="BB17" s="117">
        <v>848.92</v>
      </c>
      <c r="BC17" s="117">
        <v>819.73</v>
      </c>
      <c r="BD17" s="117">
        <v>611.5</v>
      </c>
      <c r="BE17" s="117">
        <v>1080.04</v>
      </c>
      <c r="BF17" s="117">
        <v>2671800.0099999998</v>
      </c>
      <c r="BG17" s="117">
        <f>IF(V17="ПК",4607.6,4422.85)</f>
        <v>4422.8500000000004</v>
      </c>
      <c r="BH17" s="117">
        <v>8748.57</v>
      </c>
      <c r="BI17" s="117">
        <v>3389.61</v>
      </c>
      <c r="BJ17" s="117">
        <v>5995.76</v>
      </c>
      <c r="BK17" s="117">
        <v>548.62</v>
      </c>
      <c r="BL17" s="118" t="str">
        <f t="shared" si="0"/>
        <v xml:space="preserve"> </v>
      </c>
      <c r="BM17" s="118" t="e">
        <f t="shared" si="0"/>
        <v>#DIV/0!</v>
      </c>
      <c r="BN17" s="118" t="e">
        <f t="shared" si="0"/>
        <v>#DIV/0!</v>
      </c>
      <c r="BO17" s="118" t="e">
        <f t="shared" si="0"/>
        <v>#DIV/0!</v>
      </c>
      <c r="BP17" s="118" t="e">
        <f t="shared" si="0"/>
        <v>#DIV/0!</v>
      </c>
      <c r="BQ17" s="118" t="e">
        <f t="shared" si="0"/>
        <v>#DIV/0!</v>
      </c>
      <c r="BR17" s="118" t="e">
        <f t="shared" si="0"/>
        <v>#DIV/0!</v>
      </c>
      <c r="BS17" s="118" t="str">
        <f t="shared" si="0"/>
        <v xml:space="preserve"> </v>
      </c>
      <c r="BT17" s="118" t="e">
        <f t="shared" si="0"/>
        <v>#DIV/0!</v>
      </c>
      <c r="BU17" s="118" t="e">
        <f t="shared" si="0"/>
        <v>#DIV/0!</v>
      </c>
      <c r="BV17" s="118" t="e">
        <f t="shared" si="0"/>
        <v>#DIV/0!</v>
      </c>
      <c r="BW17" s="118" t="str">
        <f t="shared" si="0"/>
        <v xml:space="preserve"> </v>
      </c>
      <c r="BY17" s="85">
        <f t="shared" si="2"/>
        <v>2.1591895937111674</v>
      </c>
      <c r="BZ17" s="119">
        <f t="shared" si="3"/>
        <v>1.3165786769152013</v>
      </c>
      <c r="CA17" s="120">
        <f t="shared" si="4"/>
        <v>3596.1208266666667</v>
      </c>
      <c r="CB17" s="117">
        <f t="shared" si="5"/>
        <v>4621.88</v>
      </c>
      <c r="CC17" s="17" t="str">
        <f t="shared" si="6"/>
        <v xml:space="preserve"> </v>
      </c>
    </row>
    <row r="18" spans="1:81" s="22" customFormat="1" ht="16.149999999999999" customHeight="1">
      <c r="A18" s="66">
        <v>4</v>
      </c>
      <c r="B18" s="56" t="s">
        <v>4</v>
      </c>
      <c r="C18" s="65">
        <v>327.7</v>
      </c>
      <c r="D18" s="109"/>
      <c r="E18" s="65"/>
      <c r="F18" s="65"/>
      <c r="G18" s="58">
        <v>736090.8</v>
      </c>
      <c r="H18" s="65">
        <f t="shared" si="1"/>
        <v>0</v>
      </c>
      <c r="I18" s="60">
        <v>0</v>
      </c>
      <c r="J18" s="60">
        <v>0</v>
      </c>
      <c r="K18" s="60">
        <v>0</v>
      </c>
      <c r="L18" s="60">
        <v>0</v>
      </c>
      <c r="M18" s="60">
        <v>0</v>
      </c>
      <c r="N18" s="65">
        <v>0</v>
      </c>
      <c r="O18" s="65">
        <v>0</v>
      </c>
      <c r="P18" s="65">
        <v>0</v>
      </c>
      <c r="Q18" s="65">
        <v>0</v>
      </c>
      <c r="R18" s="65">
        <v>0</v>
      </c>
      <c r="S18" s="65">
        <v>0</v>
      </c>
      <c r="T18" s="48">
        <v>0</v>
      </c>
      <c r="U18" s="65">
        <v>0</v>
      </c>
      <c r="V18" s="65" t="s">
        <v>14</v>
      </c>
      <c r="W18" s="18">
        <v>266.5</v>
      </c>
      <c r="X18" s="65">
        <v>683947.48</v>
      </c>
      <c r="Y18" s="68">
        <v>0</v>
      </c>
      <c r="Z18" s="68">
        <v>0</v>
      </c>
      <c r="AA18" s="68">
        <v>0</v>
      </c>
      <c r="AB18" s="68">
        <v>0</v>
      </c>
      <c r="AC18" s="68">
        <v>0</v>
      </c>
      <c r="AD18" s="68">
        <v>0</v>
      </c>
      <c r="AE18" s="68">
        <v>0</v>
      </c>
      <c r="AF18" s="68">
        <v>0</v>
      </c>
      <c r="AG18" s="68">
        <v>0</v>
      </c>
      <c r="AH18" s="68">
        <v>0</v>
      </c>
      <c r="AI18" s="68">
        <v>0</v>
      </c>
      <c r="AJ18" s="68">
        <v>34762.22</v>
      </c>
      <c r="AK18" s="68">
        <v>17381.099999999999</v>
      </c>
      <c r="AL18" s="68">
        <v>0</v>
      </c>
      <c r="AN18" s="117">
        <f>I18/'Приложение 1.1'!J15</f>
        <v>0</v>
      </c>
      <c r="AO18" s="117" t="e">
        <f t="shared" ref="AO18:AO23" si="7">K18/J18</f>
        <v>#DIV/0!</v>
      </c>
      <c r="AP18" s="117" t="e">
        <f t="shared" ref="AP18:AP23" si="8">M18/L18</f>
        <v>#DIV/0!</v>
      </c>
      <c r="AQ18" s="117" t="e">
        <f t="shared" ref="AQ18:AQ23" si="9">O18/N18</f>
        <v>#DIV/0!</v>
      </c>
      <c r="AR18" s="117" t="e">
        <f t="shared" ref="AR18:AR23" si="10">Q18/P18</f>
        <v>#DIV/0!</v>
      </c>
      <c r="AS18" s="117" t="e">
        <f t="shared" ref="AS18:AS23" si="11">S18/R18</f>
        <v>#DIV/0!</v>
      </c>
      <c r="AT18" s="117" t="e">
        <f t="shared" ref="AT18:AT23" si="12">U18/T18</f>
        <v>#DIV/0!</v>
      </c>
      <c r="AU18" s="117">
        <f t="shared" ref="AU18:AU23" si="13">X18/W18</f>
        <v>2566.4070544090055</v>
      </c>
      <c r="AV18" s="117" t="e">
        <f t="shared" ref="AV18:AV23" si="14">Z18/Y18</f>
        <v>#DIV/0!</v>
      </c>
      <c r="AW18" s="117" t="e">
        <f t="shared" ref="AW18:AW23" si="15">AB18/AA18</f>
        <v>#DIV/0!</v>
      </c>
      <c r="AX18" s="117" t="e">
        <f t="shared" ref="AX18:AX23" si="16">AH18/AG18</f>
        <v>#DIV/0!</v>
      </c>
      <c r="AY18" s="117">
        <f>AI18/'Приложение 1.1'!J15</f>
        <v>0</v>
      </c>
      <c r="AZ18" s="117">
        <v>730.08</v>
      </c>
      <c r="BA18" s="117">
        <v>2070.12</v>
      </c>
      <c r="BB18" s="117">
        <v>848.92</v>
      </c>
      <c r="BC18" s="117">
        <v>819.73</v>
      </c>
      <c r="BD18" s="117">
        <v>611.5</v>
      </c>
      <c r="BE18" s="117">
        <v>1080.04</v>
      </c>
      <c r="BF18" s="117">
        <v>2671800.0099999998</v>
      </c>
      <c r="BG18" s="117">
        <f t="shared" ref="BG18:BG23" si="17">IF(V18="ПК",4607.6,4422.85)</f>
        <v>4422.8500000000004</v>
      </c>
      <c r="BH18" s="117">
        <v>8748.57</v>
      </c>
      <c r="BI18" s="117">
        <v>3389.61</v>
      </c>
      <c r="BJ18" s="117">
        <v>5995.76</v>
      </c>
      <c r="BK18" s="117">
        <v>548.62</v>
      </c>
      <c r="BL18" s="118" t="str">
        <f t="shared" ref="BL18:BL23" si="18">IF(AN18&gt;AZ18, "+", " ")</f>
        <v xml:space="preserve"> </v>
      </c>
      <c r="BM18" s="118" t="e">
        <f t="shared" ref="BM18:BM23" si="19">IF(AO18&gt;BA18, "+", " ")</f>
        <v>#DIV/0!</v>
      </c>
      <c r="BN18" s="118" t="e">
        <f t="shared" ref="BN18:BN23" si="20">IF(AP18&gt;BB18, "+", " ")</f>
        <v>#DIV/0!</v>
      </c>
      <c r="BO18" s="118" t="e">
        <f t="shared" ref="BO18:BO23" si="21">IF(AQ18&gt;BC18, "+", " ")</f>
        <v>#DIV/0!</v>
      </c>
      <c r="BP18" s="118" t="e">
        <f t="shared" ref="BP18:BP23" si="22">IF(AR18&gt;BD18, "+", " ")</f>
        <v>#DIV/0!</v>
      </c>
      <c r="BQ18" s="118" t="e">
        <f t="shared" ref="BQ18:BQ23" si="23">IF(AS18&gt;BE18, "+", " ")</f>
        <v>#DIV/0!</v>
      </c>
      <c r="BR18" s="118" t="e">
        <f t="shared" ref="BR18:BR23" si="24">IF(AT18&gt;BF18, "+", " ")</f>
        <v>#DIV/0!</v>
      </c>
      <c r="BS18" s="118" t="str">
        <f t="shared" ref="BS18:BS23" si="25">IF(AU18&gt;BG18, "+", " ")</f>
        <v xml:space="preserve"> </v>
      </c>
      <c r="BT18" s="118" t="e">
        <f t="shared" ref="BT18:BT23" si="26">IF(AV18&gt;BH18, "+", " ")</f>
        <v>#DIV/0!</v>
      </c>
      <c r="BU18" s="118" t="e">
        <f t="shared" ref="BU18:BU23" si="27">IF(AW18&gt;BI18, "+", " ")</f>
        <v>#DIV/0!</v>
      </c>
      <c r="BV18" s="118" t="e">
        <f t="shared" ref="BV18:BV23" si="28">IF(AX18&gt;BJ18, "+", " ")</f>
        <v>#DIV/0!</v>
      </c>
      <c r="BW18" s="118" t="str">
        <f t="shared" ref="BW18:BW23" si="29">IF(AY18&gt;BK18, "+", " ")</f>
        <v xml:space="preserve"> </v>
      </c>
      <c r="BY18" s="85">
        <f t="shared" si="2"/>
        <v>4.7225450990557141</v>
      </c>
      <c r="BZ18" s="119">
        <f t="shared" si="3"/>
        <v>2.3612711909998056</v>
      </c>
      <c r="CA18" s="120">
        <f t="shared" si="4"/>
        <v>2762.0667917448409</v>
      </c>
      <c r="CB18" s="117">
        <f t="shared" si="5"/>
        <v>4621.88</v>
      </c>
      <c r="CC18" s="17" t="str">
        <f t="shared" si="6"/>
        <v xml:space="preserve"> </v>
      </c>
    </row>
    <row r="19" spans="1:81" s="22" customFormat="1" ht="13.9" customHeight="1">
      <c r="A19" s="66">
        <v>5</v>
      </c>
      <c r="B19" s="56" t="s">
        <v>5</v>
      </c>
      <c r="C19" s="65">
        <v>136.6</v>
      </c>
      <c r="D19" s="109"/>
      <c r="E19" s="65"/>
      <c r="F19" s="65"/>
      <c r="G19" s="58">
        <v>896406.9</v>
      </c>
      <c r="H19" s="65">
        <f t="shared" si="1"/>
        <v>0</v>
      </c>
      <c r="I19" s="60">
        <v>0</v>
      </c>
      <c r="J19" s="60">
        <v>0</v>
      </c>
      <c r="K19" s="60">
        <v>0</v>
      </c>
      <c r="L19" s="60">
        <v>0</v>
      </c>
      <c r="M19" s="60">
        <v>0</v>
      </c>
      <c r="N19" s="65">
        <v>0</v>
      </c>
      <c r="O19" s="65">
        <v>0</v>
      </c>
      <c r="P19" s="65">
        <v>0</v>
      </c>
      <c r="Q19" s="65">
        <v>0</v>
      </c>
      <c r="R19" s="65">
        <v>0</v>
      </c>
      <c r="S19" s="65">
        <v>0</v>
      </c>
      <c r="T19" s="48">
        <v>0</v>
      </c>
      <c r="U19" s="65">
        <v>0</v>
      </c>
      <c r="V19" s="65" t="s">
        <v>14</v>
      </c>
      <c r="W19" s="18">
        <v>264.95</v>
      </c>
      <c r="X19" s="65">
        <v>877453</v>
      </c>
      <c r="Y19" s="68">
        <v>0</v>
      </c>
      <c r="Z19" s="68">
        <v>0</v>
      </c>
      <c r="AA19" s="68">
        <v>0</v>
      </c>
      <c r="AB19" s="68">
        <v>0</v>
      </c>
      <c r="AC19" s="68">
        <v>0</v>
      </c>
      <c r="AD19" s="68">
        <v>0</v>
      </c>
      <c r="AE19" s="68">
        <v>0</v>
      </c>
      <c r="AF19" s="68">
        <v>0</v>
      </c>
      <c r="AG19" s="68">
        <v>0</v>
      </c>
      <c r="AH19" s="68">
        <v>0</v>
      </c>
      <c r="AI19" s="68">
        <v>0</v>
      </c>
      <c r="AJ19" s="68">
        <v>11774.35</v>
      </c>
      <c r="AK19" s="68">
        <v>7179.55</v>
      </c>
      <c r="AL19" s="68">
        <v>0</v>
      </c>
      <c r="AN19" s="117">
        <f>I19/'Приложение 1.1'!J16</f>
        <v>0</v>
      </c>
      <c r="AO19" s="117" t="e">
        <f t="shared" si="7"/>
        <v>#DIV/0!</v>
      </c>
      <c r="AP19" s="117" t="e">
        <f t="shared" si="8"/>
        <v>#DIV/0!</v>
      </c>
      <c r="AQ19" s="117" t="e">
        <f t="shared" si="9"/>
        <v>#DIV/0!</v>
      </c>
      <c r="AR19" s="117" t="e">
        <f t="shared" si="10"/>
        <v>#DIV/0!</v>
      </c>
      <c r="AS19" s="117" t="e">
        <f t="shared" si="11"/>
        <v>#DIV/0!</v>
      </c>
      <c r="AT19" s="117" t="e">
        <f t="shared" si="12"/>
        <v>#DIV/0!</v>
      </c>
      <c r="AU19" s="117">
        <f t="shared" si="13"/>
        <v>3311.7682581619174</v>
      </c>
      <c r="AV19" s="117" t="e">
        <f t="shared" si="14"/>
        <v>#DIV/0!</v>
      </c>
      <c r="AW19" s="117" t="e">
        <f t="shared" si="15"/>
        <v>#DIV/0!</v>
      </c>
      <c r="AX19" s="117" t="e">
        <f t="shared" si="16"/>
        <v>#DIV/0!</v>
      </c>
      <c r="AY19" s="117">
        <f>AI19/'Приложение 1.1'!J16</f>
        <v>0</v>
      </c>
      <c r="AZ19" s="117">
        <v>730.08</v>
      </c>
      <c r="BA19" s="117">
        <v>2070.12</v>
      </c>
      <c r="BB19" s="117">
        <v>848.92</v>
      </c>
      <c r="BC19" s="117">
        <v>819.73</v>
      </c>
      <c r="BD19" s="117">
        <v>611.5</v>
      </c>
      <c r="BE19" s="117">
        <v>1080.04</v>
      </c>
      <c r="BF19" s="117">
        <v>2671800.0099999998</v>
      </c>
      <c r="BG19" s="117">
        <f t="shared" si="17"/>
        <v>4422.8500000000004</v>
      </c>
      <c r="BH19" s="117">
        <v>8748.57</v>
      </c>
      <c r="BI19" s="117">
        <v>3389.61</v>
      </c>
      <c r="BJ19" s="117">
        <v>5995.76</v>
      </c>
      <c r="BK19" s="117">
        <v>548.62</v>
      </c>
      <c r="BL19" s="118" t="str">
        <f t="shared" si="18"/>
        <v xml:space="preserve"> </v>
      </c>
      <c r="BM19" s="118" t="e">
        <f t="shared" si="19"/>
        <v>#DIV/0!</v>
      </c>
      <c r="BN19" s="118" t="e">
        <f t="shared" si="20"/>
        <v>#DIV/0!</v>
      </c>
      <c r="BO19" s="118" t="e">
        <f t="shared" si="21"/>
        <v>#DIV/0!</v>
      </c>
      <c r="BP19" s="118" t="e">
        <f t="shared" si="22"/>
        <v>#DIV/0!</v>
      </c>
      <c r="BQ19" s="118" t="e">
        <f t="shared" si="23"/>
        <v>#DIV/0!</v>
      </c>
      <c r="BR19" s="118" t="e">
        <f t="shared" si="24"/>
        <v>#DIV/0!</v>
      </c>
      <c r="BS19" s="118" t="str">
        <f t="shared" si="25"/>
        <v xml:space="preserve"> </v>
      </c>
      <c r="BT19" s="118" t="e">
        <f t="shared" si="26"/>
        <v>#DIV/0!</v>
      </c>
      <c r="BU19" s="118" t="e">
        <f t="shared" si="27"/>
        <v>#DIV/0!</v>
      </c>
      <c r="BV19" s="118" t="e">
        <f t="shared" si="28"/>
        <v>#DIV/0!</v>
      </c>
      <c r="BW19" s="118" t="str">
        <f t="shared" si="29"/>
        <v xml:space="preserve"> </v>
      </c>
      <c r="BY19" s="85">
        <f t="shared" si="2"/>
        <v>1.3135050611502432</v>
      </c>
      <c r="BZ19" s="119">
        <f t="shared" si="3"/>
        <v>0.80092533870500104</v>
      </c>
      <c r="CA19" s="120">
        <f t="shared" si="4"/>
        <v>3383.3059067748636</v>
      </c>
      <c r="CB19" s="117">
        <f t="shared" si="5"/>
        <v>4621.88</v>
      </c>
      <c r="CC19" s="17" t="str">
        <f t="shared" si="6"/>
        <v xml:space="preserve"> </v>
      </c>
    </row>
    <row r="20" spans="1:81" s="22" customFormat="1" ht="19.149999999999999" customHeight="1">
      <c r="A20" s="66">
        <v>6</v>
      </c>
      <c r="B20" s="56" t="s">
        <v>6</v>
      </c>
      <c r="C20" s="65">
        <v>340.4</v>
      </c>
      <c r="D20" s="109"/>
      <c r="E20" s="65"/>
      <c r="F20" s="65"/>
      <c r="G20" s="58">
        <v>860604.41</v>
      </c>
      <c r="H20" s="65">
        <f t="shared" si="1"/>
        <v>0</v>
      </c>
      <c r="I20" s="60">
        <v>0</v>
      </c>
      <c r="J20" s="60">
        <v>0</v>
      </c>
      <c r="K20" s="60">
        <v>0</v>
      </c>
      <c r="L20" s="60">
        <v>0</v>
      </c>
      <c r="M20" s="60">
        <v>0</v>
      </c>
      <c r="N20" s="65">
        <v>0</v>
      </c>
      <c r="O20" s="65">
        <v>0</v>
      </c>
      <c r="P20" s="65">
        <v>0</v>
      </c>
      <c r="Q20" s="65">
        <v>0</v>
      </c>
      <c r="R20" s="65">
        <v>0</v>
      </c>
      <c r="S20" s="65">
        <v>0</v>
      </c>
      <c r="T20" s="48">
        <v>0</v>
      </c>
      <c r="U20" s="65">
        <v>0</v>
      </c>
      <c r="V20" s="65" t="s">
        <v>14</v>
      </c>
      <c r="W20" s="18">
        <v>378</v>
      </c>
      <c r="X20" s="65">
        <v>832610.98</v>
      </c>
      <c r="Y20" s="68">
        <v>0</v>
      </c>
      <c r="Z20" s="68">
        <v>0</v>
      </c>
      <c r="AA20" s="68">
        <v>0</v>
      </c>
      <c r="AB20" s="68">
        <v>0</v>
      </c>
      <c r="AC20" s="68">
        <v>0</v>
      </c>
      <c r="AD20" s="68">
        <v>0</v>
      </c>
      <c r="AE20" s="68">
        <v>0</v>
      </c>
      <c r="AF20" s="68">
        <v>0</v>
      </c>
      <c r="AG20" s="68">
        <v>0</v>
      </c>
      <c r="AH20" s="68">
        <v>0</v>
      </c>
      <c r="AI20" s="68">
        <v>0</v>
      </c>
      <c r="AJ20" s="68">
        <v>17422.86</v>
      </c>
      <c r="AK20" s="68">
        <v>10570.57</v>
      </c>
      <c r="AL20" s="68">
        <v>0</v>
      </c>
      <c r="AN20" s="117">
        <f>I20/'Приложение 1.1'!J17</f>
        <v>0</v>
      </c>
      <c r="AO20" s="117" t="e">
        <f t="shared" si="7"/>
        <v>#DIV/0!</v>
      </c>
      <c r="AP20" s="117" t="e">
        <f t="shared" si="8"/>
        <v>#DIV/0!</v>
      </c>
      <c r="AQ20" s="117" t="e">
        <f t="shared" si="9"/>
        <v>#DIV/0!</v>
      </c>
      <c r="AR20" s="117" t="e">
        <f t="shared" si="10"/>
        <v>#DIV/0!</v>
      </c>
      <c r="AS20" s="117" t="e">
        <f t="shared" si="11"/>
        <v>#DIV/0!</v>
      </c>
      <c r="AT20" s="117" t="e">
        <f t="shared" si="12"/>
        <v>#DIV/0!</v>
      </c>
      <c r="AU20" s="117">
        <f t="shared" si="13"/>
        <v>2202.6745502645504</v>
      </c>
      <c r="AV20" s="117" t="e">
        <f t="shared" si="14"/>
        <v>#DIV/0!</v>
      </c>
      <c r="AW20" s="117" t="e">
        <f t="shared" si="15"/>
        <v>#DIV/0!</v>
      </c>
      <c r="AX20" s="117" t="e">
        <f t="shared" si="16"/>
        <v>#DIV/0!</v>
      </c>
      <c r="AY20" s="117">
        <f>AI20/'Приложение 1.1'!J17</f>
        <v>0</v>
      </c>
      <c r="AZ20" s="117">
        <v>730.08</v>
      </c>
      <c r="BA20" s="117">
        <v>2070.12</v>
      </c>
      <c r="BB20" s="117">
        <v>848.92</v>
      </c>
      <c r="BC20" s="117">
        <v>819.73</v>
      </c>
      <c r="BD20" s="117">
        <v>611.5</v>
      </c>
      <c r="BE20" s="117">
        <v>1080.04</v>
      </c>
      <c r="BF20" s="117">
        <v>2671800.0099999998</v>
      </c>
      <c r="BG20" s="117">
        <f t="shared" si="17"/>
        <v>4422.8500000000004</v>
      </c>
      <c r="BH20" s="117">
        <v>8748.57</v>
      </c>
      <c r="BI20" s="117">
        <v>3389.61</v>
      </c>
      <c r="BJ20" s="117">
        <v>5995.76</v>
      </c>
      <c r="BK20" s="117">
        <v>548.62</v>
      </c>
      <c r="BL20" s="118" t="str">
        <f t="shared" si="18"/>
        <v xml:space="preserve"> </v>
      </c>
      <c r="BM20" s="118" t="e">
        <f t="shared" si="19"/>
        <v>#DIV/0!</v>
      </c>
      <c r="BN20" s="118" t="e">
        <f t="shared" si="20"/>
        <v>#DIV/0!</v>
      </c>
      <c r="BO20" s="118" t="e">
        <f t="shared" si="21"/>
        <v>#DIV/0!</v>
      </c>
      <c r="BP20" s="118" t="e">
        <f t="shared" si="22"/>
        <v>#DIV/0!</v>
      </c>
      <c r="BQ20" s="118" t="e">
        <f t="shared" si="23"/>
        <v>#DIV/0!</v>
      </c>
      <c r="BR20" s="118" t="e">
        <f t="shared" si="24"/>
        <v>#DIV/0!</v>
      </c>
      <c r="BS20" s="118" t="str">
        <f t="shared" si="25"/>
        <v xml:space="preserve"> </v>
      </c>
      <c r="BT20" s="118" t="e">
        <f t="shared" si="26"/>
        <v>#DIV/0!</v>
      </c>
      <c r="BU20" s="118" t="e">
        <f t="shared" si="27"/>
        <v>#DIV/0!</v>
      </c>
      <c r="BV20" s="118" t="e">
        <f t="shared" si="28"/>
        <v>#DIV/0!</v>
      </c>
      <c r="BW20" s="118" t="str">
        <f t="shared" si="29"/>
        <v xml:space="preserve"> </v>
      </c>
      <c r="BY20" s="85">
        <f t="shared" si="2"/>
        <v>2.0244911364095843</v>
      </c>
      <c r="BZ20" s="119">
        <f t="shared" si="3"/>
        <v>1.2282728135218361</v>
      </c>
      <c r="CA20" s="120">
        <f t="shared" si="4"/>
        <v>2276.7312433862435</v>
      </c>
      <c r="CB20" s="117">
        <f t="shared" si="5"/>
        <v>4621.88</v>
      </c>
      <c r="CC20" s="17" t="str">
        <f t="shared" si="6"/>
        <v xml:space="preserve"> </v>
      </c>
    </row>
    <row r="21" spans="1:81" s="121" customFormat="1" ht="18" customHeight="1">
      <c r="A21" s="66">
        <v>7</v>
      </c>
      <c r="B21" s="56" t="s">
        <v>7</v>
      </c>
      <c r="C21" s="65">
        <v>601.9</v>
      </c>
      <c r="D21" s="109"/>
      <c r="E21" s="65"/>
      <c r="F21" s="65"/>
      <c r="G21" s="65">
        <v>1217200.1299999999</v>
      </c>
      <c r="H21" s="65">
        <f t="shared" si="1"/>
        <v>0</v>
      </c>
      <c r="I21" s="60">
        <v>0</v>
      </c>
      <c r="J21" s="60">
        <v>0</v>
      </c>
      <c r="K21" s="60">
        <v>0</v>
      </c>
      <c r="L21" s="60">
        <v>0</v>
      </c>
      <c r="M21" s="60">
        <v>0</v>
      </c>
      <c r="N21" s="65">
        <v>0</v>
      </c>
      <c r="O21" s="65">
        <v>0</v>
      </c>
      <c r="P21" s="65">
        <v>0</v>
      </c>
      <c r="Q21" s="65">
        <v>0</v>
      </c>
      <c r="R21" s="65">
        <v>0</v>
      </c>
      <c r="S21" s="65">
        <v>0</v>
      </c>
      <c r="T21" s="48">
        <v>0</v>
      </c>
      <c r="U21" s="65">
        <v>0</v>
      </c>
      <c r="V21" s="65" t="s">
        <v>14</v>
      </c>
      <c r="W21" s="18">
        <v>630</v>
      </c>
      <c r="X21" s="65">
        <v>1183481.55</v>
      </c>
      <c r="Y21" s="68">
        <v>0</v>
      </c>
      <c r="Z21" s="68">
        <v>0</v>
      </c>
      <c r="AA21" s="68">
        <v>0</v>
      </c>
      <c r="AB21" s="68">
        <v>0</v>
      </c>
      <c r="AC21" s="68">
        <v>0</v>
      </c>
      <c r="AD21" s="68">
        <v>0</v>
      </c>
      <c r="AE21" s="68">
        <v>0</v>
      </c>
      <c r="AF21" s="68">
        <v>0</v>
      </c>
      <c r="AG21" s="68">
        <v>0</v>
      </c>
      <c r="AH21" s="68">
        <v>0</v>
      </c>
      <c r="AI21" s="68">
        <v>0</v>
      </c>
      <c r="AJ21" s="68">
        <v>18707.400000000001</v>
      </c>
      <c r="AK21" s="68">
        <v>15011.18</v>
      </c>
      <c r="AL21" s="68">
        <v>0</v>
      </c>
      <c r="AN21" s="122">
        <f>I21/'Приложение 1.1'!J18</f>
        <v>0</v>
      </c>
      <c r="AO21" s="122" t="e">
        <f t="shared" si="7"/>
        <v>#DIV/0!</v>
      </c>
      <c r="AP21" s="122" t="e">
        <f t="shared" si="8"/>
        <v>#DIV/0!</v>
      </c>
      <c r="AQ21" s="122" t="e">
        <f t="shared" si="9"/>
        <v>#DIV/0!</v>
      </c>
      <c r="AR21" s="122" t="e">
        <f t="shared" si="10"/>
        <v>#DIV/0!</v>
      </c>
      <c r="AS21" s="122" t="e">
        <f t="shared" si="11"/>
        <v>#DIV/0!</v>
      </c>
      <c r="AT21" s="122" t="e">
        <f t="shared" si="12"/>
        <v>#DIV/0!</v>
      </c>
      <c r="AU21" s="122">
        <f t="shared" si="13"/>
        <v>1878.5421428571428</v>
      </c>
      <c r="AV21" s="122" t="e">
        <f t="shared" si="14"/>
        <v>#DIV/0!</v>
      </c>
      <c r="AW21" s="122" t="e">
        <f t="shared" si="15"/>
        <v>#DIV/0!</v>
      </c>
      <c r="AX21" s="122" t="e">
        <f t="shared" si="16"/>
        <v>#DIV/0!</v>
      </c>
      <c r="AY21" s="122">
        <f>AI21/'Приложение 1.1'!J18</f>
        <v>0</v>
      </c>
      <c r="AZ21" s="122">
        <v>730.08</v>
      </c>
      <c r="BA21" s="122">
        <v>2070.12</v>
      </c>
      <c r="BB21" s="122">
        <v>848.92</v>
      </c>
      <c r="BC21" s="122">
        <v>819.73</v>
      </c>
      <c r="BD21" s="122">
        <v>611.5</v>
      </c>
      <c r="BE21" s="122">
        <v>1080.04</v>
      </c>
      <c r="BF21" s="122">
        <v>2671800.0099999998</v>
      </c>
      <c r="BG21" s="122">
        <f t="shared" si="17"/>
        <v>4422.8500000000004</v>
      </c>
      <c r="BH21" s="122">
        <v>8748.57</v>
      </c>
      <c r="BI21" s="122">
        <v>3389.61</v>
      </c>
      <c r="BJ21" s="122">
        <v>5995.76</v>
      </c>
      <c r="BK21" s="122">
        <v>548.62</v>
      </c>
      <c r="BL21" s="123" t="str">
        <f t="shared" si="18"/>
        <v xml:space="preserve"> </v>
      </c>
      <c r="BM21" s="123" t="e">
        <f t="shared" si="19"/>
        <v>#DIV/0!</v>
      </c>
      <c r="BN21" s="123" t="e">
        <f t="shared" si="20"/>
        <v>#DIV/0!</v>
      </c>
      <c r="BO21" s="123" t="e">
        <f t="shared" si="21"/>
        <v>#DIV/0!</v>
      </c>
      <c r="BP21" s="123" t="e">
        <f t="shared" si="22"/>
        <v>#DIV/0!</v>
      </c>
      <c r="BQ21" s="123" t="e">
        <f t="shared" si="23"/>
        <v>#DIV/0!</v>
      </c>
      <c r="BR21" s="123" t="e">
        <f t="shared" si="24"/>
        <v>#DIV/0!</v>
      </c>
      <c r="BS21" s="123" t="str">
        <f t="shared" si="25"/>
        <v xml:space="preserve"> </v>
      </c>
      <c r="BT21" s="123" t="e">
        <f t="shared" si="26"/>
        <v>#DIV/0!</v>
      </c>
      <c r="BU21" s="123" t="e">
        <f t="shared" si="27"/>
        <v>#DIV/0!</v>
      </c>
      <c r="BV21" s="123" t="e">
        <f t="shared" si="28"/>
        <v>#DIV/0!</v>
      </c>
      <c r="BW21" s="123" t="str">
        <f t="shared" si="29"/>
        <v xml:space="preserve"> </v>
      </c>
      <c r="BY21" s="124">
        <f t="shared" si="2"/>
        <v>1.5369206376933269</v>
      </c>
      <c r="BZ21" s="125">
        <f t="shared" si="3"/>
        <v>1.2332548797871064</v>
      </c>
      <c r="CA21" s="126">
        <f t="shared" si="4"/>
        <v>1932.0636984126982</v>
      </c>
      <c r="CB21" s="122">
        <f t="shared" si="5"/>
        <v>4621.88</v>
      </c>
      <c r="CC21" s="127" t="str">
        <f t="shared" si="6"/>
        <v xml:space="preserve"> </v>
      </c>
    </row>
    <row r="22" spans="1:81" s="22" customFormat="1" ht="39.75" customHeight="1">
      <c r="A22" s="174" t="s">
        <v>80</v>
      </c>
      <c r="B22" s="174"/>
      <c r="C22" s="65">
        <f>SUM(C15:C21)</f>
        <v>2507.6999999999998</v>
      </c>
      <c r="D22" s="91"/>
      <c r="E22" s="86"/>
      <c r="F22" s="86"/>
      <c r="G22" s="65">
        <f>ROUND(SUM(G15:G21),2)</f>
        <v>7396075.4699999997</v>
      </c>
      <c r="H22" s="65">
        <f t="shared" ref="H22:AL22" si="30">SUM(H15:H21)</f>
        <v>0</v>
      </c>
      <c r="I22" s="65">
        <f t="shared" si="30"/>
        <v>0</v>
      </c>
      <c r="J22" s="65">
        <f t="shared" si="30"/>
        <v>0</v>
      </c>
      <c r="K22" s="65">
        <f t="shared" si="30"/>
        <v>0</v>
      </c>
      <c r="L22" s="65">
        <f t="shared" si="30"/>
        <v>0</v>
      </c>
      <c r="M22" s="65">
        <f t="shared" si="30"/>
        <v>0</v>
      </c>
      <c r="N22" s="65">
        <f t="shared" si="30"/>
        <v>0</v>
      </c>
      <c r="O22" s="65">
        <f t="shared" si="30"/>
        <v>0</v>
      </c>
      <c r="P22" s="65">
        <f t="shared" si="30"/>
        <v>0</v>
      </c>
      <c r="Q22" s="65">
        <f t="shared" si="30"/>
        <v>0</v>
      </c>
      <c r="R22" s="65">
        <f t="shared" si="30"/>
        <v>0</v>
      </c>
      <c r="S22" s="65">
        <f t="shared" si="30"/>
        <v>0</v>
      </c>
      <c r="T22" s="48">
        <f t="shared" si="30"/>
        <v>0</v>
      </c>
      <c r="U22" s="65">
        <f t="shared" si="30"/>
        <v>0</v>
      </c>
      <c r="V22" s="86" t="s">
        <v>148</v>
      </c>
      <c r="W22" s="65">
        <f t="shared" si="30"/>
        <v>2747.45</v>
      </c>
      <c r="X22" s="65">
        <f t="shared" si="30"/>
        <v>7111697.0100000007</v>
      </c>
      <c r="Y22" s="65">
        <f t="shared" si="30"/>
        <v>0</v>
      </c>
      <c r="Z22" s="65">
        <f t="shared" si="30"/>
        <v>0</v>
      </c>
      <c r="AA22" s="65">
        <f t="shared" si="30"/>
        <v>0</v>
      </c>
      <c r="AB22" s="65">
        <f t="shared" si="30"/>
        <v>0</v>
      </c>
      <c r="AC22" s="65">
        <f t="shared" si="30"/>
        <v>0</v>
      </c>
      <c r="AD22" s="65">
        <f t="shared" si="30"/>
        <v>0</v>
      </c>
      <c r="AE22" s="65">
        <f t="shared" si="30"/>
        <v>0</v>
      </c>
      <c r="AF22" s="65">
        <f t="shared" si="30"/>
        <v>0</v>
      </c>
      <c r="AG22" s="65">
        <f t="shared" si="30"/>
        <v>0</v>
      </c>
      <c r="AH22" s="65">
        <f t="shared" si="30"/>
        <v>0</v>
      </c>
      <c r="AI22" s="65">
        <f t="shared" si="30"/>
        <v>0</v>
      </c>
      <c r="AJ22" s="65">
        <f t="shared" si="30"/>
        <v>176823.50000000003</v>
      </c>
      <c r="AK22" s="65">
        <f t="shared" si="30"/>
        <v>107554.95999999999</v>
      </c>
      <c r="AL22" s="65">
        <f t="shared" si="30"/>
        <v>0</v>
      </c>
      <c r="AN22" s="117">
        <f>I22/'Приложение 1.1'!J19</f>
        <v>0</v>
      </c>
      <c r="AO22" s="117" t="e">
        <f t="shared" si="7"/>
        <v>#DIV/0!</v>
      </c>
      <c r="AP22" s="68" t="e">
        <f t="shared" si="8"/>
        <v>#DIV/0!</v>
      </c>
      <c r="AQ22" s="68" t="e">
        <f t="shared" si="9"/>
        <v>#DIV/0!</v>
      </c>
      <c r="AR22" s="68" t="e">
        <f t="shared" si="10"/>
        <v>#DIV/0!</v>
      </c>
      <c r="AS22" s="68" t="e">
        <f t="shared" si="11"/>
        <v>#DIV/0!</v>
      </c>
      <c r="AT22" s="68" t="e">
        <f t="shared" si="12"/>
        <v>#DIV/0!</v>
      </c>
      <c r="AU22" s="68">
        <f t="shared" si="13"/>
        <v>2588.4718593604985</v>
      </c>
      <c r="AV22" s="68" t="e">
        <f t="shared" si="14"/>
        <v>#DIV/0!</v>
      </c>
      <c r="AW22" s="117" t="e">
        <f t="shared" si="15"/>
        <v>#DIV/0!</v>
      </c>
      <c r="AX22" s="68" t="e">
        <f t="shared" si="16"/>
        <v>#DIV/0!</v>
      </c>
      <c r="AY22" s="117">
        <f>AI22/'Приложение 1.1'!J19</f>
        <v>0</v>
      </c>
      <c r="AZ22" s="117">
        <v>730.08</v>
      </c>
      <c r="BA22" s="117">
        <v>2070.12</v>
      </c>
      <c r="BB22" s="117">
        <v>848.92</v>
      </c>
      <c r="BC22" s="117">
        <v>819.73</v>
      </c>
      <c r="BD22" s="117">
        <v>611.5</v>
      </c>
      <c r="BE22" s="117">
        <v>1080.04</v>
      </c>
      <c r="BF22" s="117">
        <v>2671800.0099999998</v>
      </c>
      <c r="BG22" s="117">
        <f t="shared" si="17"/>
        <v>4422.8500000000004</v>
      </c>
      <c r="BH22" s="117">
        <v>8748.57</v>
      </c>
      <c r="BI22" s="117">
        <v>3389.61</v>
      </c>
      <c r="BJ22" s="117">
        <v>5995.76</v>
      </c>
      <c r="BK22" s="117">
        <v>548.62</v>
      </c>
      <c r="BL22" s="85" t="str">
        <f t="shared" si="18"/>
        <v xml:space="preserve"> </v>
      </c>
      <c r="BM22" s="85" t="e">
        <f t="shared" si="19"/>
        <v>#DIV/0!</v>
      </c>
      <c r="BN22" s="85" t="e">
        <f t="shared" si="20"/>
        <v>#DIV/0!</v>
      </c>
      <c r="BO22" s="85" t="e">
        <f t="shared" si="21"/>
        <v>#DIV/0!</v>
      </c>
      <c r="BP22" s="85" t="e">
        <f t="shared" si="22"/>
        <v>#DIV/0!</v>
      </c>
      <c r="BQ22" s="85" t="e">
        <f t="shared" si="23"/>
        <v>#DIV/0!</v>
      </c>
      <c r="BR22" s="85" t="e">
        <f t="shared" si="24"/>
        <v>#DIV/0!</v>
      </c>
      <c r="BS22" s="85" t="str">
        <f t="shared" si="25"/>
        <v xml:space="preserve"> </v>
      </c>
      <c r="BT22" s="85" t="e">
        <f t="shared" si="26"/>
        <v>#DIV/0!</v>
      </c>
      <c r="BU22" s="85" t="e">
        <f t="shared" si="27"/>
        <v>#DIV/0!</v>
      </c>
      <c r="BV22" s="85" t="e">
        <f t="shared" si="28"/>
        <v>#DIV/0!</v>
      </c>
      <c r="BW22" s="85" t="str">
        <f t="shared" si="29"/>
        <v xml:space="preserve"> </v>
      </c>
      <c r="BY22" s="85">
        <f t="shared" si="2"/>
        <v>2.390774684726142</v>
      </c>
      <c r="BZ22" s="119">
        <f t="shared" si="3"/>
        <v>1.4542166374081089</v>
      </c>
      <c r="CA22" s="120">
        <f t="shared" si="4"/>
        <v>2691.9781870461702</v>
      </c>
      <c r="CB22" s="117">
        <f t="shared" si="5"/>
        <v>4621.88</v>
      </c>
      <c r="CC22" s="17" t="str">
        <f t="shared" si="6"/>
        <v xml:space="preserve"> </v>
      </c>
    </row>
    <row r="23" spans="1:81" s="22" customFormat="1" ht="22.5" customHeight="1">
      <c r="A23" s="215" t="s">
        <v>15</v>
      </c>
      <c r="B23" s="216"/>
      <c r="C23" s="216"/>
      <c r="D23" s="216"/>
      <c r="E23" s="216"/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7"/>
      <c r="AN23" s="117" t="e">
        <f>I23/'Приложение 1.1'!J20</f>
        <v>#DIV/0!</v>
      </c>
      <c r="AO23" s="117" t="e">
        <f t="shared" si="7"/>
        <v>#DIV/0!</v>
      </c>
      <c r="AP23" s="68" t="e">
        <f t="shared" si="8"/>
        <v>#DIV/0!</v>
      </c>
      <c r="AQ23" s="68" t="e">
        <f t="shared" si="9"/>
        <v>#DIV/0!</v>
      </c>
      <c r="AR23" s="68" t="e">
        <f t="shared" si="10"/>
        <v>#DIV/0!</v>
      </c>
      <c r="AS23" s="68" t="e">
        <f t="shared" si="11"/>
        <v>#DIV/0!</v>
      </c>
      <c r="AT23" s="68" t="e">
        <f t="shared" si="12"/>
        <v>#DIV/0!</v>
      </c>
      <c r="AU23" s="68" t="e">
        <f t="shared" si="13"/>
        <v>#DIV/0!</v>
      </c>
      <c r="AV23" s="68" t="e">
        <f t="shared" si="14"/>
        <v>#DIV/0!</v>
      </c>
      <c r="AW23" s="117" t="e">
        <f t="shared" si="15"/>
        <v>#DIV/0!</v>
      </c>
      <c r="AX23" s="68" t="e">
        <f t="shared" si="16"/>
        <v>#DIV/0!</v>
      </c>
      <c r="AY23" s="117" t="e">
        <f>AI23/'Приложение 1.1'!J20</f>
        <v>#DIV/0!</v>
      </c>
      <c r="AZ23" s="117">
        <v>730.08</v>
      </c>
      <c r="BA23" s="117">
        <v>2070.12</v>
      </c>
      <c r="BB23" s="117">
        <v>848.92</v>
      </c>
      <c r="BC23" s="117">
        <v>819.73</v>
      </c>
      <c r="BD23" s="117">
        <v>611.5</v>
      </c>
      <c r="BE23" s="117">
        <v>1080.04</v>
      </c>
      <c r="BF23" s="117">
        <v>2671800.0099999998</v>
      </c>
      <c r="BG23" s="117">
        <f t="shared" si="17"/>
        <v>4422.8500000000004</v>
      </c>
      <c r="BH23" s="117">
        <v>8748.57</v>
      </c>
      <c r="BI23" s="117">
        <v>3389.61</v>
      </c>
      <c r="BJ23" s="117">
        <v>5995.76</v>
      </c>
      <c r="BK23" s="117">
        <v>548.62</v>
      </c>
      <c r="BL23" s="85" t="e">
        <f t="shared" si="18"/>
        <v>#DIV/0!</v>
      </c>
      <c r="BM23" s="85" t="e">
        <f t="shared" si="19"/>
        <v>#DIV/0!</v>
      </c>
      <c r="BN23" s="85" t="e">
        <f t="shared" si="20"/>
        <v>#DIV/0!</v>
      </c>
      <c r="BO23" s="85" t="e">
        <f t="shared" si="21"/>
        <v>#DIV/0!</v>
      </c>
      <c r="BP23" s="85" t="e">
        <f t="shared" si="22"/>
        <v>#DIV/0!</v>
      </c>
      <c r="BQ23" s="85" t="e">
        <f t="shared" si="23"/>
        <v>#DIV/0!</v>
      </c>
      <c r="BR23" s="85" t="e">
        <f t="shared" si="24"/>
        <v>#DIV/0!</v>
      </c>
      <c r="BS23" s="85" t="e">
        <f t="shared" si="25"/>
        <v>#DIV/0!</v>
      </c>
      <c r="BT23" s="85" t="e">
        <f t="shared" si="26"/>
        <v>#DIV/0!</v>
      </c>
      <c r="BU23" s="85" t="e">
        <f t="shared" si="27"/>
        <v>#DIV/0!</v>
      </c>
      <c r="BV23" s="85" t="e">
        <f t="shared" si="28"/>
        <v>#DIV/0!</v>
      </c>
      <c r="BW23" s="85" t="e">
        <f t="shared" si="29"/>
        <v>#DIV/0!</v>
      </c>
      <c r="BY23" s="85" t="e">
        <f t="shared" si="2"/>
        <v>#DIV/0!</v>
      </c>
      <c r="BZ23" s="119" t="e">
        <f t="shared" si="3"/>
        <v>#DIV/0!</v>
      </c>
      <c r="CA23" s="120" t="e">
        <f t="shared" si="4"/>
        <v>#DIV/0!</v>
      </c>
      <c r="CB23" s="117">
        <f t="shared" si="5"/>
        <v>4621.88</v>
      </c>
      <c r="CC23" s="17" t="e">
        <f t="shared" si="6"/>
        <v>#DIV/0!</v>
      </c>
    </row>
    <row r="24" spans="1:81" s="22" customFormat="1" ht="22.9" customHeight="1">
      <c r="A24" s="215" t="s">
        <v>79</v>
      </c>
      <c r="B24" s="216"/>
      <c r="C24" s="216"/>
      <c r="D24" s="216"/>
      <c r="E24" s="216"/>
      <c r="F24" s="216"/>
      <c r="G24" s="216"/>
      <c r="H24" s="216"/>
      <c r="I24" s="216"/>
      <c r="J24" s="216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216"/>
      <c r="Z24" s="216"/>
      <c r="AA24" s="216"/>
      <c r="AB24" s="216"/>
      <c r="AC24" s="216"/>
      <c r="AD24" s="216"/>
      <c r="AE24" s="216"/>
      <c r="AF24" s="216"/>
      <c r="AG24" s="216"/>
      <c r="AH24" s="216"/>
      <c r="AI24" s="216"/>
      <c r="AJ24" s="216"/>
      <c r="AK24" s="216"/>
      <c r="AL24" s="217"/>
      <c r="AN24" s="117" t="e">
        <f>I24/'Приложение 1.1'!J21</f>
        <v>#DIV/0!</v>
      </c>
      <c r="AO24" s="117" t="e">
        <f t="shared" ref="AO24:AO31" si="31">K24/J24</f>
        <v>#DIV/0!</v>
      </c>
      <c r="AP24" s="68" t="e">
        <f t="shared" ref="AP24:AP31" si="32">M24/L24</f>
        <v>#DIV/0!</v>
      </c>
      <c r="AQ24" s="68" t="e">
        <f t="shared" ref="AQ24:AQ31" si="33">O24/N24</f>
        <v>#DIV/0!</v>
      </c>
      <c r="AR24" s="68" t="e">
        <f t="shared" ref="AR24:AR31" si="34">Q24/P24</f>
        <v>#DIV/0!</v>
      </c>
      <c r="AS24" s="68" t="e">
        <f t="shared" ref="AS24:AS31" si="35">S24/R24</f>
        <v>#DIV/0!</v>
      </c>
      <c r="AT24" s="68" t="e">
        <f t="shared" ref="AT24:AT31" si="36">U24/T24</f>
        <v>#DIV/0!</v>
      </c>
      <c r="AU24" s="68" t="e">
        <f t="shared" ref="AU24:AU31" si="37">X24/W24</f>
        <v>#DIV/0!</v>
      </c>
      <c r="AV24" s="68" t="e">
        <f t="shared" ref="AV24:AV31" si="38">Z24/Y24</f>
        <v>#DIV/0!</v>
      </c>
      <c r="AW24" s="117" t="e">
        <f t="shared" ref="AW24:AW31" si="39">AB24/AA24</f>
        <v>#DIV/0!</v>
      </c>
      <c r="AX24" s="68" t="e">
        <f t="shared" ref="AX24:AX31" si="40">AH24/AG24</f>
        <v>#DIV/0!</v>
      </c>
      <c r="AY24" s="117" t="e">
        <f>AI24/'Приложение 1.1'!J21</f>
        <v>#DIV/0!</v>
      </c>
      <c r="AZ24" s="117">
        <v>730.08</v>
      </c>
      <c r="BA24" s="117">
        <v>2070.12</v>
      </c>
      <c r="BB24" s="117">
        <v>848.92</v>
      </c>
      <c r="BC24" s="117">
        <v>819.73</v>
      </c>
      <c r="BD24" s="117">
        <v>611.5</v>
      </c>
      <c r="BE24" s="117">
        <v>1080.04</v>
      </c>
      <c r="BF24" s="117">
        <v>2671800.0099999998</v>
      </c>
      <c r="BG24" s="117">
        <f t="shared" ref="BG24:BG31" si="41">IF(V24="ПК",4607.6,4422.85)</f>
        <v>4422.8500000000004</v>
      </c>
      <c r="BH24" s="117">
        <v>8748.57</v>
      </c>
      <c r="BI24" s="117">
        <v>3389.61</v>
      </c>
      <c r="BJ24" s="117">
        <v>5995.76</v>
      </c>
      <c r="BK24" s="117">
        <v>548.62</v>
      </c>
      <c r="BL24" s="85" t="e">
        <f t="shared" ref="BL24:BL31" si="42">IF(AN24&gt;AZ24, "+", " ")</f>
        <v>#DIV/0!</v>
      </c>
      <c r="BM24" s="85" t="e">
        <f t="shared" ref="BM24:BM31" si="43">IF(AO24&gt;BA24, "+", " ")</f>
        <v>#DIV/0!</v>
      </c>
      <c r="BN24" s="85" t="e">
        <f t="shared" ref="BN24:BN31" si="44">IF(AP24&gt;BB24, "+", " ")</f>
        <v>#DIV/0!</v>
      </c>
      <c r="BO24" s="85" t="e">
        <f t="shared" ref="BO24:BO31" si="45">IF(AQ24&gt;BC24, "+", " ")</f>
        <v>#DIV/0!</v>
      </c>
      <c r="BP24" s="85" t="e">
        <f t="shared" ref="BP24:BP31" si="46">IF(AR24&gt;BD24, "+", " ")</f>
        <v>#DIV/0!</v>
      </c>
      <c r="BQ24" s="85" t="e">
        <f t="shared" ref="BQ24:BQ31" si="47">IF(AS24&gt;BE24, "+", " ")</f>
        <v>#DIV/0!</v>
      </c>
      <c r="BR24" s="85" t="e">
        <f t="shared" ref="BR24:BR31" si="48">IF(AT24&gt;BF24, "+", " ")</f>
        <v>#DIV/0!</v>
      </c>
      <c r="BS24" s="85" t="e">
        <f t="shared" ref="BS24:BS31" si="49">IF(AU24&gt;BG24, "+", " ")</f>
        <v>#DIV/0!</v>
      </c>
      <c r="BT24" s="85" t="e">
        <f t="shared" ref="BT24:BT31" si="50">IF(AV24&gt;BH24, "+", " ")</f>
        <v>#DIV/0!</v>
      </c>
      <c r="BU24" s="85" t="e">
        <f t="shared" ref="BU24:BU31" si="51">IF(AW24&gt;BI24, "+", " ")</f>
        <v>#DIV/0!</v>
      </c>
      <c r="BV24" s="85" t="e">
        <f t="shared" ref="BV24:BV31" si="52">IF(AX24&gt;BJ24, "+", " ")</f>
        <v>#DIV/0!</v>
      </c>
      <c r="BW24" s="85" t="e">
        <f t="shared" ref="BW24:BW31" si="53">IF(AY24&gt;BK24, "+", " ")</f>
        <v>#DIV/0!</v>
      </c>
      <c r="BY24" s="85" t="e">
        <f t="shared" ref="BY24:BY31" si="54">AJ24/G24*100</f>
        <v>#DIV/0!</v>
      </c>
      <c r="BZ24" s="119" t="e">
        <f t="shared" ref="BZ24:BZ31" si="55">AK24/G24*100</f>
        <v>#DIV/0!</v>
      </c>
      <c r="CA24" s="120" t="e">
        <f t="shared" ref="CA24:CA31" si="56">G24/W24</f>
        <v>#DIV/0!</v>
      </c>
      <c r="CB24" s="117">
        <f t="shared" ref="CB24:CB31" si="57">IF(V24="ПК",4814.95,4621.88)</f>
        <v>4621.88</v>
      </c>
      <c r="CC24" s="17" t="e">
        <f t="shared" ref="CC24:CC31" si="58">IF(CA24&gt;CB24, "+", " ")</f>
        <v>#DIV/0!</v>
      </c>
    </row>
    <row r="25" spans="1:81" s="22" customFormat="1" ht="19.149999999999999" customHeight="1">
      <c r="A25" s="66">
        <v>1</v>
      </c>
      <c r="B25" s="56" t="s">
        <v>8</v>
      </c>
      <c r="C25" s="65">
        <v>295.3</v>
      </c>
      <c r="D25" s="109"/>
      <c r="E25" s="65"/>
      <c r="F25" s="65"/>
      <c r="G25" s="65">
        <v>1218898.49</v>
      </c>
      <c r="H25" s="65">
        <f t="shared" ref="H25:H30" si="59">I25+K25+M25+O25+Q25+S25</f>
        <v>0</v>
      </c>
      <c r="I25" s="60">
        <v>0</v>
      </c>
      <c r="J25" s="60">
        <v>0</v>
      </c>
      <c r="K25" s="60">
        <v>0</v>
      </c>
      <c r="L25" s="60">
        <v>0</v>
      </c>
      <c r="M25" s="60">
        <v>0</v>
      </c>
      <c r="N25" s="65">
        <v>0</v>
      </c>
      <c r="O25" s="65">
        <v>0</v>
      </c>
      <c r="P25" s="65">
        <v>0</v>
      </c>
      <c r="Q25" s="65">
        <v>0</v>
      </c>
      <c r="R25" s="65">
        <v>0</v>
      </c>
      <c r="S25" s="65">
        <v>0</v>
      </c>
      <c r="T25" s="48">
        <v>0</v>
      </c>
      <c r="U25" s="65">
        <v>0</v>
      </c>
      <c r="V25" s="86" t="s">
        <v>14</v>
      </c>
      <c r="W25" s="68">
        <v>268</v>
      </c>
      <c r="X25" s="65">
        <v>1174610</v>
      </c>
      <c r="Y25" s="68">
        <v>0</v>
      </c>
      <c r="Z25" s="68">
        <v>0</v>
      </c>
      <c r="AA25" s="68">
        <v>0</v>
      </c>
      <c r="AB25" s="68">
        <v>0</v>
      </c>
      <c r="AC25" s="68">
        <v>0</v>
      </c>
      <c r="AD25" s="68">
        <v>0</v>
      </c>
      <c r="AE25" s="68">
        <v>0</v>
      </c>
      <c r="AF25" s="68">
        <v>0</v>
      </c>
      <c r="AG25" s="68">
        <v>0</v>
      </c>
      <c r="AH25" s="68">
        <v>0</v>
      </c>
      <c r="AI25" s="68">
        <v>0</v>
      </c>
      <c r="AJ25" s="68">
        <v>29525.66</v>
      </c>
      <c r="AK25" s="68">
        <v>14762.83</v>
      </c>
      <c r="AL25" s="68">
        <v>0</v>
      </c>
      <c r="AN25" s="117">
        <f>I25/'Приложение 1.1'!J22</f>
        <v>0</v>
      </c>
      <c r="AO25" s="117" t="e">
        <f t="shared" si="31"/>
        <v>#DIV/0!</v>
      </c>
      <c r="AP25" s="117" t="e">
        <f t="shared" si="32"/>
        <v>#DIV/0!</v>
      </c>
      <c r="AQ25" s="117" t="e">
        <f t="shared" si="33"/>
        <v>#DIV/0!</v>
      </c>
      <c r="AR25" s="117" t="e">
        <f t="shared" si="34"/>
        <v>#DIV/0!</v>
      </c>
      <c r="AS25" s="117" t="e">
        <f t="shared" si="35"/>
        <v>#DIV/0!</v>
      </c>
      <c r="AT25" s="117" t="e">
        <f t="shared" si="36"/>
        <v>#DIV/0!</v>
      </c>
      <c r="AU25" s="117">
        <f t="shared" si="37"/>
        <v>4382.873134328358</v>
      </c>
      <c r="AV25" s="117" t="e">
        <f t="shared" si="38"/>
        <v>#DIV/0!</v>
      </c>
      <c r="AW25" s="117" t="e">
        <f t="shared" si="39"/>
        <v>#DIV/0!</v>
      </c>
      <c r="AX25" s="117" t="e">
        <f t="shared" si="40"/>
        <v>#DIV/0!</v>
      </c>
      <c r="AY25" s="117">
        <f>AI25/'Приложение 1.1'!J22</f>
        <v>0</v>
      </c>
      <c r="AZ25" s="117">
        <v>730.08</v>
      </c>
      <c r="BA25" s="117">
        <v>2070.12</v>
      </c>
      <c r="BB25" s="117">
        <v>848.92</v>
      </c>
      <c r="BC25" s="117">
        <v>819.73</v>
      </c>
      <c r="BD25" s="117">
        <v>611.5</v>
      </c>
      <c r="BE25" s="117">
        <v>1080.04</v>
      </c>
      <c r="BF25" s="117">
        <v>2671800.0099999998</v>
      </c>
      <c r="BG25" s="117">
        <f t="shared" si="41"/>
        <v>4422.8500000000004</v>
      </c>
      <c r="BH25" s="117">
        <v>8748.57</v>
      </c>
      <c r="BI25" s="117">
        <v>3389.61</v>
      </c>
      <c r="BJ25" s="117">
        <v>5995.76</v>
      </c>
      <c r="BK25" s="117">
        <v>548.62</v>
      </c>
      <c r="BL25" s="118" t="str">
        <f t="shared" si="42"/>
        <v xml:space="preserve"> </v>
      </c>
      <c r="BM25" s="118" t="e">
        <f t="shared" si="43"/>
        <v>#DIV/0!</v>
      </c>
      <c r="BN25" s="118" t="e">
        <f t="shared" si="44"/>
        <v>#DIV/0!</v>
      </c>
      <c r="BO25" s="118" t="e">
        <f t="shared" si="45"/>
        <v>#DIV/0!</v>
      </c>
      <c r="BP25" s="118" t="e">
        <f t="shared" si="46"/>
        <v>#DIV/0!</v>
      </c>
      <c r="BQ25" s="118" t="e">
        <f t="shared" si="47"/>
        <v>#DIV/0!</v>
      </c>
      <c r="BR25" s="118" t="e">
        <f t="shared" si="48"/>
        <v>#DIV/0!</v>
      </c>
      <c r="BS25" s="118" t="str">
        <f t="shared" si="49"/>
        <v xml:space="preserve"> </v>
      </c>
      <c r="BT25" s="118" t="e">
        <f t="shared" si="50"/>
        <v>#DIV/0!</v>
      </c>
      <c r="BU25" s="118" t="e">
        <f t="shared" si="51"/>
        <v>#DIV/0!</v>
      </c>
      <c r="BV25" s="118" t="e">
        <f t="shared" si="52"/>
        <v>#DIV/0!</v>
      </c>
      <c r="BW25" s="118" t="str">
        <f t="shared" si="53"/>
        <v xml:space="preserve"> </v>
      </c>
      <c r="BY25" s="85">
        <f t="shared" si="54"/>
        <v>2.4223231255295099</v>
      </c>
      <c r="BZ25" s="119">
        <f t="shared" si="55"/>
        <v>1.211161562764755</v>
      </c>
      <c r="CA25" s="120">
        <f t="shared" si="56"/>
        <v>4548.1286940298505</v>
      </c>
      <c r="CB25" s="117">
        <f t="shared" si="57"/>
        <v>4621.88</v>
      </c>
      <c r="CC25" s="17" t="str">
        <f t="shared" si="58"/>
        <v xml:space="preserve"> </v>
      </c>
    </row>
    <row r="26" spans="1:81" s="22" customFormat="1" ht="16.899999999999999" customHeight="1">
      <c r="A26" s="66">
        <v>2</v>
      </c>
      <c r="B26" s="56" t="s">
        <v>9</v>
      </c>
      <c r="C26" s="65">
        <v>1489.1</v>
      </c>
      <c r="D26" s="109"/>
      <c r="E26" s="65"/>
      <c r="F26" s="65"/>
      <c r="G26" s="65">
        <v>3049558.79</v>
      </c>
      <c r="H26" s="65">
        <f t="shared" si="59"/>
        <v>0</v>
      </c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65">
        <v>0</v>
      </c>
      <c r="O26" s="65">
        <v>0</v>
      </c>
      <c r="P26" s="65">
        <v>0</v>
      </c>
      <c r="Q26" s="65">
        <v>0</v>
      </c>
      <c r="R26" s="65">
        <v>0</v>
      </c>
      <c r="S26" s="65">
        <v>0</v>
      </c>
      <c r="T26" s="48">
        <v>0</v>
      </c>
      <c r="U26" s="65">
        <v>0</v>
      </c>
      <c r="V26" s="86" t="s">
        <v>14</v>
      </c>
      <c r="W26" s="68">
        <v>824.1</v>
      </c>
      <c r="X26" s="65">
        <v>2876868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68">
        <v>0</v>
      </c>
      <c r="AG26" s="68">
        <v>0</v>
      </c>
      <c r="AH26" s="68">
        <v>0</v>
      </c>
      <c r="AI26" s="68">
        <v>0</v>
      </c>
      <c r="AJ26" s="68">
        <v>115127.19</v>
      </c>
      <c r="AK26" s="68">
        <v>57563.6</v>
      </c>
      <c r="AL26" s="68">
        <v>0</v>
      </c>
      <c r="AN26" s="117">
        <f>I26/'Приложение 1.1'!J23</f>
        <v>0</v>
      </c>
      <c r="AO26" s="117" t="e">
        <f t="shared" si="31"/>
        <v>#DIV/0!</v>
      </c>
      <c r="AP26" s="117" t="e">
        <f t="shared" si="32"/>
        <v>#DIV/0!</v>
      </c>
      <c r="AQ26" s="117" t="e">
        <f t="shared" si="33"/>
        <v>#DIV/0!</v>
      </c>
      <c r="AR26" s="117" t="e">
        <f t="shared" si="34"/>
        <v>#DIV/0!</v>
      </c>
      <c r="AS26" s="117" t="e">
        <f t="shared" si="35"/>
        <v>#DIV/0!</v>
      </c>
      <c r="AT26" s="117" t="e">
        <f t="shared" si="36"/>
        <v>#DIV/0!</v>
      </c>
      <c r="AU26" s="117">
        <f t="shared" si="37"/>
        <v>3490.9210047324354</v>
      </c>
      <c r="AV26" s="117" t="e">
        <f t="shared" si="38"/>
        <v>#DIV/0!</v>
      </c>
      <c r="AW26" s="117" t="e">
        <f t="shared" si="39"/>
        <v>#DIV/0!</v>
      </c>
      <c r="AX26" s="117" t="e">
        <f t="shared" si="40"/>
        <v>#DIV/0!</v>
      </c>
      <c r="AY26" s="117">
        <f>AI26/'Приложение 1.1'!J23</f>
        <v>0</v>
      </c>
      <c r="AZ26" s="117">
        <v>730.08</v>
      </c>
      <c r="BA26" s="117">
        <v>2070.12</v>
      </c>
      <c r="BB26" s="117">
        <v>848.92</v>
      </c>
      <c r="BC26" s="117">
        <v>819.73</v>
      </c>
      <c r="BD26" s="117">
        <v>611.5</v>
      </c>
      <c r="BE26" s="117">
        <v>1080.04</v>
      </c>
      <c r="BF26" s="117">
        <v>2671800.0099999998</v>
      </c>
      <c r="BG26" s="117">
        <f t="shared" si="41"/>
        <v>4422.8500000000004</v>
      </c>
      <c r="BH26" s="117">
        <v>8748.57</v>
      </c>
      <c r="BI26" s="117">
        <v>3389.61</v>
      </c>
      <c r="BJ26" s="117">
        <v>5995.76</v>
      </c>
      <c r="BK26" s="117">
        <v>548.62</v>
      </c>
      <c r="BL26" s="118" t="str">
        <f t="shared" si="42"/>
        <v xml:space="preserve"> </v>
      </c>
      <c r="BM26" s="118" t="e">
        <f t="shared" si="43"/>
        <v>#DIV/0!</v>
      </c>
      <c r="BN26" s="118" t="e">
        <f t="shared" si="44"/>
        <v>#DIV/0!</v>
      </c>
      <c r="BO26" s="118" t="e">
        <f t="shared" si="45"/>
        <v>#DIV/0!</v>
      </c>
      <c r="BP26" s="118" t="e">
        <f t="shared" si="46"/>
        <v>#DIV/0!</v>
      </c>
      <c r="BQ26" s="118" t="e">
        <f t="shared" si="47"/>
        <v>#DIV/0!</v>
      </c>
      <c r="BR26" s="118" t="e">
        <f t="shared" si="48"/>
        <v>#DIV/0!</v>
      </c>
      <c r="BS26" s="118" t="str">
        <f t="shared" si="49"/>
        <v xml:space="preserve"> </v>
      </c>
      <c r="BT26" s="118" t="e">
        <f t="shared" si="50"/>
        <v>#DIV/0!</v>
      </c>
      <c r="BU26" s="118" t="e">
        <f t="shared" si="51"/>
        <v>#DIV/0!</v>
      </c>
      <c r="BV26" s="118" t="e">
        <f t="shared" si="52"/>
        <v>#DIV/0!</v>
      </c>
      <c r="BW26" s="118" t="str">
        <f t="shared" si="53"/>
        <v xml:space="preserve"> </v>
      </c>
      <c r="BY26" s="85">
        <f t="shared" si="54"/>
        <v>3.7752080851013865</v>
      </c>
      <c r="BZ26" s="119">
        <f t="shared" si="55"/>
        <v>1.8876042065088372</v>
      </c>
      <c r="CA26" s="120">
        <f t="shared" si="56"/>
        <v>3700.4717752699917</v>
      </c>
      <c r="CB26" s="117">
        <f t="shared" si="57"/>
        <v>4621.88</v>
      </c>
      <c r="CC26" s="17" t="str">
        <f t="shared" si="58"/>
        <v xml:space="preserve"> </v>
      </c>
    </row>
    <row r="27" spans="1:81" s="22" customFormat="1" ht="18.600000000000001" customHeight="1">
      <c r="A27" s="66">
        <v>3</v>
      </c>
      <c r="B27" s="56" t="s">
        <v>10</v>
      </c>
      <c r="C27" s="65">
        <v>476.5</v>
      </c>
      <c r="D27" s="109"/>
      <c r="E27" s="65"/>
      <c r="F27" s="65"/>
      <c r="G27" s="65">
        <v>1876164.67</v>
      </c>
      <c r="H27" s="65">
        <v>1481777</v>
      </c>
      <c r="I27" s="60">
        <v>508492.18</v>
      </c>
      <c r="J27" s="60">
        <v>0</v>
      </c>
      <c r="K27" s="60">
        <v>505281.16</v>
      </c>
      <c r="L27" s="60">
        <v>0</v>
      </c>
      <c r="M27" s="60">
        <v>0</v>
      </c>
      <c r="N27" s="65">
        <v>0</v>
      </c>
      <c r="O27" s="65">
        <v>114963</v>
      </c>
      <c r="P27" s="65">
        <v>0</v>
      </c>
      <c r="Q27" s="65">
        <v>209591.36</v>
      </c>
      <c r="R27" s="65">
        <v>0</v>
      </c>
      <c r="S27" s="65">
        <v>143449.29999999999</v>
      </c>
      <c r="T27" s="48">
        <v>0</v>
      </c>
      <c r="U27" s="65">
        <v>0</v>
      </c>
      <c r="V27" s="86" t="s">
        <v>13</v>
      </c>
      <c r="W27" s="68">
        <v>0</v>
      </c>
      <c r="X27" s="65">
        <v>0</v>
      </c>
      <c r="Y27" s="68">
        <v>0</v>
      </c>
      <c r="Z27" s="68">
        <v>0</v>
      </c>
      <c r="AA27" s="68">
        <v>0</v>
      </c>
      <c r="AB27" s="68">
        <v>0</v>
      </c>
      <c r="AC27" s="68">
        <v>0</v>
      </c>
      <c r="AD27" s="68">
        <v>0</v>
      </c>
      <c r="AE27" s="68">
        <v>0</v>
      </c>
      <c r="AF27" s="68">
        <v>0</v>
      </c>
      <c r="AG27" s="68">
        <v>0</v>
      </c>
      <c r="AH27" s="68">
        <v>0</v>
      </c>
      <c r="AI27" s="68">
        <v>313724</v>
      </c>
      <c r="AJ27" s="68">
        <v>54972.84</v>
      </c>
      <c r="AK27" s="68">
        <v>25690.83</v>
      </c>
      <c r="AL27" s="68">
        <v>0</v>
      </c>
      <c r="AN27" s="117">
        <f>I27/'Приложение 1.1'!J24</f>
        <v>1067.1399370409233</v>
      </c>
      <c r="AO27" s="117" t="e">
        <f t="shared" si="31"/>
        <v>#DIV/0!</v>
      </c>
      <c r="AP27" s="117" t="e">
        <f t="shared" si="32"/>
        <v>#DIV/0!</v>
      </c>
      <c r="AQ27" s="117" t="e">
        <f t="shared" si="33"/>
        <v>#DIV/0!</v>
      </c>
      <c r="AR27" s="117" t="e">
        <f t="shared" si="34"/>
        <v>#DIV/0!</v>
      </c>
      <c r="AS27" s="117" t="e">
        <f t="shared" si="35"/>
        <v>#DIV/0!</v>
      </c>
      <c r="AT27" s="117" t="e">
        <f t="shared" si="36"/>
        <v>#DIV/0!</v>
      </c>
      <c r="AU27" s="117" t="e">
        <f t="shared" si="37"/>
        <v>#DIV/0!</v>
      </c>
      <c r="AV27" s="117" t="e">
        <f t="shared" si="38"/>
        <v>#DIV/0!</v>
      </c>
      <c r="AW27" s="117" t="e">
        <f t="shared" si="39"/>
        <v>#DIV/0!</v>
      </c>
      <c r="AX27" s="117" t="e">
        <f t="shared" si="40"/>
        <v>#DIV/0!</v>
      </c>
      <c r="AY27" s="117">
        <f>AI27/'Приложение 1.1'!J24</f>
        <v>658.39244491080797</v>
      </c>
      <c r="AZ27" s="117">
        <v>730.08</v>
      </c>
      <c r="BA27" s="117">
        <v>2070.12</v>
      </c>
      <c r="BB27" s="117">
        <v>848.92</v>
      </c>
      <c r="BC27" s="117">
        <v>819.73</v>
      </c>
      <c r="BD27" s="117">
        <v>611.5</v>
      </c>
      <c r="BE27" s="117">
        <v>1080.04</v>
      </c>
      <c r="BF27" s="117">
        <v>2671800.0099999998</v>
      </c>
      <c r="BG27" s="117">
        <f t="shared" si="41"/>
        <v>4607.6000000000004</v>
      </c>
      <c r="BH27" s="117">
        <v>8748.57</v>
      </c>
      <c r="BI27" s="117">
        <v>3389.61</v>
      </c>
      <c r="BJ27" s="117">
        <v>5995.76</v>
      </c>
      <c r="BK27" s="117">
        <v>548.62</v>
      </c>
      <c r="BL27" s="118" t="str">
        <f t="shared" si="42"/>
        <v>+</v>
      </c>
      <c r="BM27" s="118" t="e">
        <f t="shared" si="43"/>
        <v>#DIV/0!</v>
      </c>
      <c r="BN27" s="118" t="e">
        <f t="shared" si="44"/>
        <v>#DIV/0!</v>
      </c>
      <c r="BO27" s="118" t="e">
        <f t="shared" si="45"/>
        <v>#DIV/0!</v>
      </c>
      <c r="BP27" s="118" t="e">
        <f t="shared" si="46"/>
        <v>#DIV/0!</v>
      </c>
      <c r="BQ27" s="118" t="e">
        <f t="shared" si="47"/>
        <v>#DIV/0!</v>
      </c>
      <c r="BR27" s="118" t="e">
        <f t="shared" si="48"/>
        <v>#DIV/0!</v>
      </c>
      <c r="BS27" s="118" t="e">
        <f t="shared" si="49"/>
        <v>#DIV/0!</v>
      </c>
      <c r="BT27" s="118" t="e">
        <f t="shared" si="50"/>
        <v>#DIV/0!</v>
      </c>
      <c r="BU27" s="118" t="e">
        <f t="shared" si="51"/>
        <v>#DIV/0!</v>
      </c>
      <c r="BV27" s="118" t="e">
        <f t="shared" si="52"/>
        <v>#DIV/0!</v>
      </c>
      <c r="BW27" s="118" t="str">
        <f t="shared" si="53"/>
        <v>+</v>
      </c>
      <c r="BY27" s="85">
        <f t="shared" si="54"/>
        <v>2.9300647687817296</v>
      </c>
      <c r="BZ27" s="119">
        <f t="shared" si="55"/>
        <v>1.3693270324720486</v>
      </c>
      <c r="CA27" s="120" t="e">
        <f t="shared" si="56"/>
        <v>#DIV/0!</v>
      </c>
      <c r="CB27" s="117">
        <f t="shared" si="57"/>
        <v>4814.95</v>
      </c>
      <c r="CC27" s="17" t="e">
        <f t="shared" si="58"/>
        <v>#DIV/0!</v>
      </c>
    </row>
    <row r="28" spans="1:81" s="22" customFormat="1" ht="16.149999999999999" customHeight="1">
      <c r="A28" s="66">
        <v>4</v>
      </c>
      <c r="B28" s="56" t="s">
        <v>11</v>
      </c>
      <c r="C28" s="65">
        <v>975.4</v>
      </c>
      <c r="D28" s="109"/>
      <c r="E28" s="65"/>
      <c r="F28" s="65"/>
      <c r="G28" s="65">
        <v>2400456.34</v>
      </c>
      <c r="H28" s="65">
        <v>2001525</v>
      </c>
      <c r="I28" s="60">
        <v>716211.4</v>
      </c>
      <c r="J28" s="60">
        <v>0</v>
      </c>
      <c r="K28" s="60">
        <v>801065.4</v>
      </c>
      <c r="L28" s="60">
        <v>0</v>
      </c>
      <c r="M28" s="60">
        <v>0</v>
      </c>
      <c r="N28" s="65">
        <v>0</v>
      </c>
      <c r="O28" s="65">
        <v>122333.8</v>
      </c>
      <c r="P28" s="65">
        <v>0</v>
      </c>
      <c r="Q28" s="65">
        <v>231203</v>
      </c>
      <c r="R28" s="65">
        <v>0</v>
      </c>
      <c r="S28" s="65">
        <v>130711.4</v>
      </c>
      <c r="T28" s="48">
        <v>0</v>
      </c>
      <c r="U28" s="65">
        <v>0</v>
      </c>
      <c r="V28" s="86" t="s">
        <v>14</v>
      </c>
      <c r="W28" s="68">
        <v>0</v>
      </c>
      <c r="X28" s="65">
        <v>0</v>
      </c>
      <c r="Y28" s="68">
        <v>0</v>
      </c>
      <c r="Z28" s="68">
        <v>0</v>
      </c>
      <c r="AA28" s="68">
        <v>0</v>
      </c>
      <c r="AB28" s="68">
        <v>0</v>
      </c>
      <c r="AC28" s="68">
        <v>0</v>
      </c>
      <c r="AD28" s="68">
        <v>0</v>
      </c>
      <c r="AE28" s="68">
        <v>0</v>
      </c>
      <c r="AF28" s="68">
        <v>0</v>
      </c>
      <c r="AG28" s="68">
        <v>0</v>
      </c>
      <c r="AH28" s="68">
        <v>0</v>
      </c>
      <c r="AI28" s="68">
        <v>272149.59999999998</v>
      </c>
      <c r="AJ28" s="68">
        <v>86402.62</v>
      </c>
      <c r="AK28" s="68">
        <v>40379.120000000003</v>
      </c>
      <c r="AL28" s="68">
        <v>0</v>
      </c>
      <c r="AN28" s="117">
        <f>I28/'Приложение 1.1'!J25</f>
        <v>734.2745540291163</v>
      </c>
      <c r="AO28" s="117" t="e">
        <f t="shared" si="31"/>
        <v>#DIV/0!</v>
      </c>
      <c r="AP28" s="117" t="e">
        <f t="shared" si="32"/>
        <v>#DIV/0!</v>
      </c>
      <c r="AQ28" s="117" t="e">
        <f t="shared" si="33"/>
        <v>#DIV/0!</v>
      </c>
      <c r="AR28" s="117" t="e">
        <f t="shared" si="34"/>
        <v>#DIV/0!</v>
      </c>
      <c r="AS28" s="117" t="e">
        <f t="shared" si="35"/>
        <v>#DIV/0!</v>
      </c>
      <c r="AT28" s="117" t="e">
        <f t="shared" si="36"/>
        <v>#DIV/0!</v>
      </c>
      <c r="AU28" s="117" t="e">
        <f t="shared" si="37"/>
        <v>#DIV/0!</v>
      </c>
      <c r="AV28" s="117" t="e">
        <f t="shared" si="38"/>
        <v>#DIV/0!</v>
      </c>
      <c r="AW28" s="117" t="e">
        <f t="shared" si="39"/>
        <v>#DIV/0!</v>
      </c>
      <c r="AX28" s="117" t="e">
        <f t="shared" si="40"/>
        <v>#DIV/0!</v>
      </c>
      <c r="AY28" s="117">
        <f>AI28/'Приложение 1.1'!J25</f>
        <v>279.01332786549108</v>
      </c>
      <c r="AZ28" s="117">
        <v>730.08</v>
      </c>
      <c r="BA28" s="117">
        <v>2070.12</v>
      </c>
      <c r="BB28" s="117">
        <v>848.92</v>
      </c>
      <c r="BC28" s="117">
        <v>819.73</v>
      </c>
      <c r="BD28" s="117">
        <v>611.5</v>
      </c>
      <c r="BE28" s="117">
        <v>1080.04</v>
      </c>
      <c r="BF28" s="117">
        <v>2671800.0099999998</v>
      </c>
      <c r="BG28" s="117">
        <f t="shared" si="41"/>
        <v>4422.8500000000004</v>
      </c>
      <c r="BH28" s="117">
        <v>8748.57</v>
      </c>
      <c r="BI28" s="117">
        <v>3389.61</v>
      </c>
      <c r="BJ28" s="117">
        <v>5995.76</v>
      </c>
      <c r="BK28" s="117">
        <v>548.62</v>
      </c>
      <c r="BL28" s="118" t="str">
        <f t="shared" si="42"/>
        <v>+</v>
      </c>
      <c r="BM28" s="118" t="e">
        <f t="shared" si="43"/>
        <v>#DIV/0!</v>
      </c>
      <c r="BN28" s="118" t="e">
        <f t="shared" si="44"/>
        <v>#DIV/0!</v>
      </c>
      <c r="BO28" s="118" t="e">
        <f t="shared" si="45"/>
        <v>#DIV/0!</v>
      </c>
      <c r="BP28" s="118" t="e">
        <f t="shared" si="46"/>
        <v>#DIV/0!</v>
      </c>
      <c r="BQ28" s="118" t="e">
        <f t="shared" si="47"/>
        <v>#DIV/0!</v>
      </c>
      <c r="BR28" s="118" t="e">
        <f t="shared" si="48"/>
        <v>#DIV/0!</v>
      </c>
      <c r="BS28" s="118" t="e">
        <f t="shared" si="49"/>
        <v>#DIV/0!</v>
      </c>
      <c r="BT28" s="118" t="e">
        <f t="shared" si="50"/>
        <v>#DIV/0!</v>
      </c>
      <c r="BU28" s="118" t="e">
        <f t="shared" si="51"/>
        <v>#DIV/0!</v>
      </c>
      <c r="BV28" s="118" t="e">
        <f t="shared" si="52"/>
        <v>#DIV/0!</v>
      </c>
      <c r="BW28" s="118" t="str">
        <f t="shared" si="53"/>
        <v xml:space="preserve"> </v>
      </c>
      <c r="BY28" s="85">
        <f t="shared" si="54"/>
        <v>3.5994247660426102</v>
      </c>
      <c r="BZ28" s="119">
        <f t="shared" si="55"/>
        <v>1.6821434877669972</v>
      </c>
      <c r="CA28" s="120" t="e">
        <f t="shared" si="56"/>
        <v>#DIV/0!</v>
      </c>
      <c r="CB28" s="117">
        <f t="shared" si="57"/>
        <v>4621.88</v>
      </c>
      <c r="CC28" s="17" t="e">
        <f t="shared" si="58"/>
        <v>#DIV/0!</v>
      </c>
    </row>
    <row r="29" spans="1:81" s="22" customFormat="1" ht="18.600000000000001" customHeight="1">
      <c r="A29" s="130">
        <v>5</v>
      </c>
      <c r="B29" s="56" t="s">
        <v>12</v>
      </c>
      <c r="C29" s="129">
        <v>297.60000000000002</v>
      </c>
      <c r="D29" s="109"/>
      <c r="E29" s="129"/>
      <c r="F29" s="129"/>
      <c r="G29" s="129">
        <v>1092457.8600000001</v>
      </c>
      <c r="H29" s="129">
        <f t="shared" si="59"/>
        <v>0</v>
      </c>
      <c r="I29" s="60">
        <v>0</v>
      </c>
      <c r="J29" s="60">
        <v>0</v>
      </c>
      <c r="K29" s="60">
        <v>0</v>
      </c>
      <c r="L29" s="60">
        <v>0</v>
      </c>
      <c r="M29" s="60">
        <v>0</v>
      </c>
      <c r="N29" s="129">
        <v>0</v>
      </c>
      <c r="O29" s="129">
        <v>0</v>
      </c>
      <c r="P29" s="129">
        <v>0</v>
      </c>
      <c r="Q29" s="129">
        <v>0</v>
      </c>
      <c r="R29" s="129">
        <v>0</v>
      </c>
      <c r="S29" s="129">
        <v>0</v>
      </c>
      <c r="T29" s="48">
        <v>0</v>
      </c>
      <c r="U29" s="129">
        <v>0</v>
      </c>
      <c r="V29" s="86" t="s">
        <v>14</v>
      </c>
      <c r="W29" s="131">
        <v>260</v>
      </c>
      <c r="X29" s="129">
        <v>1058984</v>
      </c>
      <c r="Y29" s="131">
        <v>0</v>
      </c>
      <c r="Z29" s="131">
        <v>0</v>
      </c>
      <c r="AA29" s="131">
        <v>0</v>
      </c>
      <c r="AB29" s="131">
        <v>0</v>
      </c>
      <c r="AC29" s="131">
        <v>0</v>
      </c>
      <c r="AD29" s="131">
        <v>0</v>
      </c>
      <c r="AE29" s="131">
        <v>0</v>
      </c>
      <c r="AF29" s="131">
        <v>0</v>
      </c>
      <c r="AG29" s="131">
        <v>0</v>
      </c>
      <c r="AH29" s="131">
        <v>0</v>
      </c>
      <c r="AI29" s="131">
        <v>0</v>
      </c>
      <c r="AJ29" s="131">
        <v>22315.91</v>
      </c>
      <c r="AK29" s="131">
        <v>11157.95</v>
      </c>
      <c r="AL29" s="131">
        <v>0</v>
      </c>
      <c r="AN29" s="117">
        <f>I29/'Приложение 1.1'!J26</f>
        <v>0</v>
      </c>
      <c r="AO29" s="117" t="e">
        <f t="shared" ref="AO29" si="60">K29/J29</f>
        <v>#DIV/0!</v>
      </c>
      <c r="AP29" s="117" t="e">
        <f t="shared" ref="AP29" si="61">M29/L29</f>
        <v>#DIV/0!</v>
      </c>
      <c r="AQ29" s="117" t="e">
        <f t="shared" ref="AQ29" si="62">O29/N29</f>
        <v>#DIV/0!</v>
      </c>
      <c r="AR29" s="117" t="e">
        <f t="shared" ref="AR29" si="63">Q29/P29</f>
        <v>#DIV/0!</v>
      </c>
      <c r="AS29" s="117" t="e">
        <f t="shared" ref="AS29" si="64">S29/R29</f>
        <v>#DIV/0!</v>
      </c>
      <c r="AT29" s="117" t="e">
        <f t="shared" ref="AT29" si="65">U29/T29</f>
        <v>#DIV/0!</v>
      </c>
      <c r="AU29" s="117">
        <f t="shared" ref="AU29" si="66">X29/W29</f>
        <v>4073.0153846153844</v>
      </c>
      <c r="AV29" s="117" t="e">
        <f t="shared" ref="AV29" si="67">Z29/Y29</f>
        <v>#DIV/0!</v>
      </c>
      <c r="AW29" s="117" t="e">
        <f t="shared" ref="AW29" si="68">AB29/AA29</f>
        <v>#DIV/0!</v>
      </c>
      <c r="AX29" s="117" t="e">
        <f t="shared" ref="AX29" si="69">AH29/AG29</f>
        <v>#DIV/0!</v>
      </c>
      <c r="AY29" s="117">
        <f>AI29/'Приложение 1.1'!J26</f>
        <v>0</v>
      </c>
      <c r="AZ29" s="117">
        <v>730.08</v>
      </c>
      <c r="BA29" s="117">
        <v>2070.12</v>
      </c>
      <c r="BB29" s="117">
        <v>848.92</v>
      </c>
      <c r="BC29" s="117">
        <v>819.73</v>
      </c>
      <c r="BD29" s="117">
        <v>611.5</v>
      </c>
      <c r="BE29" s="117">
        <v>1080.04</v>
      </c>
      <c r="BF29" s="117">
        <v>2671800.0099999998</v>
      </c>
      <c r="BG29" s="117">
        <f t="shared" ref="BG29" si="70">IF(V29="ПК",4607.6,4422.85)</f>
        <v>4422.8500000000004</v>
      </c>
      <c r="BH29" s="117">
        <v>8748.57</v>
      </c>
      <c r="BI29" s="117">
        <v>3389.61</v>
      </c>
      <c r="BJ29" s="117">
        <v>5995.76</v>
      </c>
      <c r="BK29" s="117">
        <v>548.62</v>
      </c>
      <c r="BL29" s="118" t="str">
        <f t="shared" ref="BL29" si="71">IF(AN29&gt;AZ29, "+", " ")</f>
        <v xml:space="preserve"> </v>
      </c>
      <c r="BM29" s="118" t="e">
        <f t="shared" ref="BM29" si="72">IF(AO29&gt;BA29, "+", " ")</f>
        <v>#DIV/0!</v>
      </c>
      <c r="BN29" s="118" t="e">
        <f t="shared" ref="BN29" si="73">IF(AP29&gt;BB29, "+", " ")</f>
        <v>#DIV/0!</v>
      </c>
      <c r="BO29" s="118" t="e">
        <f t="shared" ref="BO29" si="74">IF(AQ29&gt;BC29, "+", " ")</f>
        <v>#DIV/0!</v>
      </c>
      <c r="BP29" s="118" t="e">
        <f t="shared" ref="BP29" si="75">IF(AR29&gt;BD29, "+", " ")</f>
        <v>#DIV/0!</v>
      </c>
      <c r="BQ29" s="118" t="e">
        <f t="shared" ref="BQ29" si="76">IF(AS29&gt;BE29, "+", " ")</f>
        <v>#DIV/0!</v>
      </c>
      <c r="BR29" s="118" t="e">
        <f t="shared" ref="BR29" si="77">IF(AT29&gt;BF29, "+", " ")</f>
        <v>#DIV/0!</v>
      </c>
      <c r="BS29" s="118" t="str">
        <f t="shared" ref="BS29" si="78">IF(AU29&gt;BG29, "+", " ")</f>
        <v xml:space="preserve"> </v>
      </c>
      <c r="BT29" s="118" t="e">
        <f t="shared" ref="BT29" si="79">IF(AV29&gt;BH29, "+", " ")</f>
        <v>#DIV/0!</v>
      </c>
      <c r="BU29" s="118" t="e">
        <f t="shared" ref="BU29" si="80">IF(AW29&gt;BI29, "+", " ")</f>
        <v>#DIV/0!</v>
      </c>
      <c r="BV29" s="118" t="e">
        <f t="shared" ref="BV29" si="81">IF(AX29&gt;BJ29, "+", " ")</f>
        <v>#DIV/0!</v>
      </c>
      <c r="BW29" s="118" t="str">
        <f t="shared" ref="BW29" si="82">IF(AY29&gt;BK29, "+", " ")</f>
        <v xml:space="preserve"> </v>
      </c>
      <c r="BY29" s="85">
        <f t="shared" ref="BY29" si="83">AJ29/G29*100</f>
        <v>2.0427250164139052</v>
      </c>
      <c r="BZ29" s="119">
        <f t="shared" ref="BZ29" si="84">AK29/G29*100</f>
        <v>1.0213620505233949</v>
      </c>
      <c r="CA29" s="120">
        <f t="shared" ref="CA29" si="85">G29/W29</f>
        <v>4201.7610000000004</v>
      </c>
      <c r="CB29" s="117">
        <f t="shared" ref="CB29" si="86">IF(V29="ПК",4814.95,4621.88)</f>
        <v>4621.88</v>
      </c>
      <c r="CC29" s="17" t="str">
        <f t="shared" ref="CC29" si="87">IF(CA29&gt;CB29, "+", " ")</f>
        <v xml:space="preserve"> </v>
      </c>
    </row>
    <row r="30" spans="1:81" s="22" customFormat="1" ht="18.600000000000001" customHeight="1">
      <c r="A30" s="66">
        <v>6</v>
      </c>
      <c r="B30" s="132" t="s">
        <v>177</v>
      </c>
      <c r="C30" s="65">
        <v>297.60000000000002</v>
      </c>
      <c r="D30" s="109"/>
      <c r="E30" s="65"/>
      <c r="F30" s="65"/>
      <c r="G30" s="65">
        <v>3654186.16</v>
      </c>
      <c r="H30" s="65">
        <f t="shared" si="59"/>
        <v>0</v>
      </c>
      <c r="I30" s="60">
        <v>0</v>
      </c>
      <c r="J30" s="60">
        <v>0</v>
      </c>
      <c r="K30" s="60">
        <v>0</v>
      </c>
      <c r="L30" s="60">
        <v>0</v>
      </c>
      <c r="M30" s="60">
        <v>0</v>
      </c>
      <c r="N30" s="65">
        <v>0</v>
      </c>
      <c r="O30" s="65">
        <v>0</v>
      </c>
      <c r="P30" s="65">
        <v>0</v>
      </c>
      <c r="Q30" s="65">
        <v>0</v>
      </c>
      <c r="R30" s="65">
        <v>0</v>
      </c>
      <c r="S30" s="65">
        <v>0</v>
      </c>
      <c r="T30" s="48">
        <v>0</v>
      </c>
      <c r="U30" s="65">
        <v>0</v>
      </c>
      <c r="V30" s="86" t="s">
        <v>14</v>
      </c>
      <c r="W30" s="68">
        <v>1046</v>
      </c>
      <c r="X30" s="65">
        <v>3464270.2</v>
      </c>
      <c r="Y30" s="68">
        <v>0</v>
      </c>
      <c r="Z30" s="68">
        <v>0</v>
      </c>
      <c r="AA30" s="68">
        <v>0</v>
      </c>
      <c r="AB30" s="68">
        <v>0</v>
      </c>
      <c r="AC30" s="68">
        <v>0</v>
      </c>
      <c r="AD30" s="68">
        <v>0</v>
      </c>
      <c r="AE30" s="68">
        <v>0</v>
      </c>
      <c r="AF30" s="68">
        <v>0</v>
      </c>
      <c r="AG30" s="68">
        <v>0</v>
      </c>
      <c r="AH30" s="68">
        <v>0</v>
      </c>
      <c r="AI30" s="68">
        <v>0</v>
      </c>
      <c r="AJ30" s="68">
        <v>124642.6</v>
      </c>
      <c r="AK30" s="68">
        <v>65273.36</v>
      </c>
      <c r="AL30" s="68">
        <v>0</v>
      </c>
      <c r="AN30" s="117">
        <f>I30/'Приложение 1.1'!J27</f>
        <v>0</v>
      </c>
      <c r="AO30" s="117" t="e">
        <f t="shared" si="31"/>
        <v>#DIV/0!</v>
      </c>
      <c r="AP30" s="117" t="e">
        <f t="shared" si="32"/>
        <v>#DIV/0!</v>
      </c>
      <c r="AQ30" s="117" t="e">
        <f t="shared" si="33"/>
        <v>#DIV/0!</v>
      </c>
      <c r="AR30" s="117" t="e">
        <f t="shared" si="34"/>
        <v>#DIV/0!</v>
      </c>
      <c r="AS30" s="117" t="e">
        <f t="shared" si="35"/>
        <v>#DIV/0!</v>
      </c>
      <c r="AT30" s="117" t="e">
        <f t="shared" si="36"/>
        <v>#DIV/0!</v>
      </c>
      <c r="AU30" s="117">
        <f t="shared" si="37"/>
        <v>3311.9217973231357</v>
      </c>
      <c r="AV30" s="117" t="e">
        <f t="shared" si="38"/>
        <v>#DIV/0!</v>
      </c>
      <c r="AW30" s="117" t="e">
        <f t="shared" si="39"/>
        <v>#DIV/0!</v>
      </c>
      <c r="AX30" s="117" t="e">
        <f t="shared" si="40"/>
        <v>#DIV/0!</v>
      </c>
      <c r="AY30" s="117">
        <f>AI30/'Приложение 1.1'!J27</f>
        <v>0</v>
      </c>
      <c r="AZ30" s="117">
        <v>730.08</v>
      </c>
      <c r="BA30" s="117">
        <v>2070.12</v>
      </c>
      <c r="BB30" s="117">
        <v>848.92</v>
      </c>
      <c r="BC30" s="117">
        <v>819.73</v>
      </c>
      <c r="BD30" s="117">
        <v>611.5</v>
      </c>
      <c r="BE30" s="117">
        <v>1080.04</v>
      </c>
      <c r="BF30" s="117">
        <v>2671800.0099999998</v>
      </c>
      <c r="BG30" s="117">
        <f t="shared" si="41"/>
        <v>4422.8500000000004</v>
      </c>
      <c r="BH30" s="117">
        <v>8748.57</v>
      </c>
      <c r="BI30" s="117">
        <v>3389.61</v>
      </c>
      <c r="BJ30" s="117">
        <v>5995.76</v>
      </c>
      <c r="BK30" s="117">
        <v>548.62</v>
      </c>
      <c r="BL30" s="118" t="str">
        <f t="shared" si="42"/>
        <v xml:space="preserve"> </v>
      </c>
      <c r="BM30" s="118" t="e">
        <f t="shared" si="43"/>
        <v>#DIV/0!</v>
      </c>
      <c r="BN30" s="118" t="e">
        <f t="shared" si="44"/>
        <v>#DIV/0!</v>
      </c>
      <c r="BO30" s="118" t="e">
        <f t="shared" si="45"/>
        <v>#DIV/0!</v>
      </c>
      <c r="BP30" s="118" t="e">
        <f t="shared" si="46"/>
        <v>#DIV/0!</v>
      </c>
      <c r="BQ30" s="118" t="e">
        <f t="shared" si="47"/>
        <v>#DIV/0!</v>
      </c>
      <c r="BR30" s="118" t="e">
        <f t="shared" si="48"/>
        <v>#DIV/0!</v>
      </c>
      <c r="BS30" s="118" t="str">
        <f t="shared" si="49"/>
        <v xml:space="preserve"> </v>
      </c>
      <c r="BT30" s="118" t="e">
        <f t="shared" si="50"/>
        <v>#DIV/0!</v>
      </c>
      <c r="BU30" s="118" t="e">
        <f t="shared" si="51"/>
        <v>#DIV/0!</v>
      </c>
      <c r="BV30" s="118" t="e">
        <f t="shared" si="52"/>
        <v>#DIV/0!</v>
      </c>
      <c r="BW30" s="118" t="str">
        <f t="shared" si="53"/>
        <v xml:space="preserve"> </v>
      </c>
      <c r="BY30" s="85">
        <f t="shared" si="54"/>
        <v>3.4109537539269756</v>
      </c>
      <c r="BZ30" s="119">
        <f t="shared" si="55"/>
        <v>1.7862625805577459</v>
      </c>
      <c r="CA30" s="120">
        <f t="shared" si="56"/>
        <v>3493.4858126195031</v>
      </c>
      <c r="CB30" s="117">
        <f t="shared" si="57"/>
        <v>4621.88</v>
      </c>
      <c r="CC30" s="17" t="str">
        <f t="shared" si="58"/>
        <v xml:space="preserve"> </v>
      </c>
    </row>
    <row r="31" spans="1:81" s="22" customFormat="1" ht="36.75" customHeight="1">
      <c r="A31" s="174" t="s">
        <v>80</v>
      </c>
      <c r="B31" s="174"/>
      <c r="C31" s="65">
        <f>SUM(C25:C30)</f>
        <v>3831.4999999999995</v>
      </c>
      <c r="D31" s="91"/>
      <c r="E31" s="86"/>
      <c r="F31" s="86"/>
      <c r="G31" s="65">
        <f>SUM(G25:G30)</f>
        <v>13291722.309999999</v>
      </c>
      <c r="H31" s="65">
        <v>3483302</v>
      </c>
      <c r="I31" s="65">
        <f t="shared" ref="I31:AL31" si="88">SUM(I25:I30)</f>
        <v>1224703.58</v>
      </c>
      <c r="J31" s="65">
        <f t="shared" si="88"/>
        <v>0</v>
      </c>
      <c r="K31" s="65">
        <f t="shared" si="88"/>
        <v>1306346.56</v>
      </c>
      <c r="L31" s="65">
        <f t="shared" si="88"/>
        <v>0</v>
      </c>
      <c r="M31" s="65">
        <f t="shared" si="88"/>
        <v>0</v>
      </c>
      <c r="N31" s="65">
        <f t="shared" si="88"/>
        <v>0</v>
      </c>
      <c r="O31" s="65">
        <f t="shared" si="88"/>
        <v>237296.8</v>
      </c>
      <c r="P31" s="65">
        <f t="shared" si="88"/>
        <v>0</v>
      </c>
      <c r="Q31" s="65">
        <f t="shared" si="88"/>
        <v>440794.36</v>
      </c>
      <c r="R31" s="65">
        <f t="shared" si="88"/>
        <v>0</v>
      </c>
      <c r="S31" s="65">
        <f t="shared" si="88"/>
        <v>274160.69999999995</v>
      </c>
      <c r="T31" s="48">
        <f t="shared" si="88"/>
        <v>0</v>
      </c>
      <c r="U31" s="65">
        <f t="shared" si="88"/>
        <v>0</v>
      </c>
      <c r="V31" s="86" t="s">
        <v>148</v>
      </c>
      <c r="W31" s="65">
        <f t="shared" si="88"/>
        <v>2398.1</v>
      </c>
      <c r="X31" s="65">
        <f t="shared" si="88"/>
        <v>8574732.1999999993</v>
      </c>
      <c r="Y31" s="65">
        <f t="shared" si="88"/>
        <v>0</v>
      </c>
      <c r="Z31" s="65">
        <f t="shared" si="88"/>
        <v>0</v>
      </c>
      <c r="AA31" s="65">
        <f t="shared" si="88"/>
        <v>0</v>
      </c>
      <c r="AB31" s="65">
        <f t="shared" si="88"/>
        <v>0</v>
      </c>
      <c r="AC31" s="65">
        <f t="shared" si="88"/>
        <v>0</v>
      </c>
      <c r="AD31" s="65">
        <f t="shared" si="88"/>
        <v>0</v>
      </c>
      <c r="AE31" s="65">
        <f t="shared" si="88"/>
        <v>0</v>
      </c>
      <c r="AF31" s="65">
        <f t="shared" si="88"/>
        <v>0</v>
      </c>
      <c r="AG31" s="65">
        <f t="shared" si="88"/>
        <v>0</v>
      </c>
      <c r="AH31" s="65">
        <f t="shared" si="88"/>
        <v>0</v>
      </c>
      <c r="AI31" s="65">
        <f t="shared" si="88"/>
        <v>585873.6</v>
      </c>
      <c r="AJ31" s="65">
        <f t="shared" si="88"/>
        <v>432986.81999999995</v>
      </c>
      <c r="AK31" s="65">
        <f t="shared" si="88"/>
        <v>214827.69</v>
      </c>
      <c r="AL31" s="65">
        <f t="shared" si="88"/>
        <v>0</v>
      </c>
      <c r="AN31" s="117">
        <f>I31/'Приложение 1.1'!J28</f>
        <v>158.94816776010541</v>
      </c>
      <c r="AO31" s="117" t="e">
        <f t="shared" si="31"/>
        <v>#DIV/0!</v>
      </c>
      <c r="AP31" s="68" t="e">
        <f t="shared" si="32"/>
        <v>#DIV/0!</v>
      </c>
      <c r="AQ31" s="68" t="e">
        <f t="shared" si="33"/>
        <v>#DIV/0!</v>
      </c>
      <c r="AR31" s="68" t="e">
        <f t="shared" si="34"/>
        <v>#DIV/0!</v>
      </c>
      <c r="AS31" s="68" t="e">
        <f t="shared" si="35"/>
        <v>#DIV/0!</v>
      </c>
      <c r="AT31" s="68" t="e">
        <f t="shared" si="36"/>
        <v>#DIV/0!</v>
      </c>
      <c r="AU31" s="68">
        <f t="shared" si="37"/>
        <v>3575.6357950043785</v>
      </c>
      <c r="AV31" s="68" t="e">
        <f t="shared" si="38"/>
        <v>#DIV/0!</v>
      </c>
      <c r="AW31" s="117" t="e">
        <f t="shared" si="39"/>
        <v>#DIV/0!</v>
      </c>
      <c r="AX31" s="68" t="e">
        <f t="shared" si="40"/>
        <v>#DIV/0!</v>
      </c>
      <c r="AY31" s="117">
        <f>AI31/'Приложение 1.1'!J28</f>
        <v>76.037611696225213</v>
      </c>
      <c r="AZ31" s="117">
        <v>730.08</v>
      </c>
      <c r="BA31" s="117">
        <v>2070.12</v>
      </c>
      <c r="BB31" s="117">
        <v>848.92</v>
      </c>
      <c r="BC31" s="117">
        <v>819.73</v>
      </c>
      <c r="BD31" s="117">
        <v>611.5</v>
      </c>
      <c r="BE31" s="117">
        <v>1080.04</v>
      </c>
      <c r="BF31" s="117">
        <v>2671800.0099999998</v>
      </c>
      <c r="BG31" s="117">
        <f t="shared" si="41"/>
        <v>4422.8500000000004</v>
      </c>
      <c r="BH31" s="117">
        <v>8748.57</v>
      </c>
      <c r="BI31" s="117">
        <v>3389.61</v>
      </c>
      <c r="BJ31" s="117">
        <v>5995.76</v>
      </c>
      <c r="BK31" s="117">
        <v>548.62</v>
      </c>
      <c r="BL31" s="85" t="str">
        <f t="shared" si="42"/>
        <v xml:space="preserve"> </v>
      </c>
      <c r="BM31" s="85" t="e">
        <f t="shared" si="43"/>
        <v>#DIV/0!</v>
      </c>
      <c r="BN31" s="85" t="e">
        <f t="shared" si="44"/>
        <v>#DIV/0!</v>
      </c>
      <c r="BO31" s="85" t="e">
        <f t="shared" si="45"/>
        <v>#DIV/0!</v>
      </c>
      <c r="BP31" s="85" t="e">
        <f t="shared" si="46"/>
        <v>#DIV/0!</v>
      </c>
      <c r="BQ31" s="85" t="e">
        <f t="shared" si="47"/>
        <v>#DIV/0!</v>
      </c>
      <c r="BR31" s="85" t="e">
        <f t="shared" si="48"/>
        <v>#DIV/0!</v>
      </c>
      <c r="BS31" s="85" t="str">
        <f t="shared" si="49"/>
        <v xml:space="preserve"> </v>
      </c>
      <c r="BT31" s="85" t="e">
        <f t="shared" si="50"/>
        <v>#DIV/0!</v>
      </c>
      <c r="BU31" s="85" t="e">
        <f t="shared" si="51"/>
        <v>#DIV/0!</v>
      </c>
      <c r="BV31" s="85" t="e">
        <f t="shared" si="52"/>
        <v>#DIV/0!</v>
      </c>
      <c r="BW31" s="85" t="str">
        <f t="shared" si="53"/>
        <v xml:space="preserve"> </v>
      </c>
      <c r="BY31" s="85">
        <f t="shared" si="54"/>
        <v>3.257567453649278</v>
      </c>
      <c r="BZ31" s="119">
        <f t="shared" si="55"/>
        <v>1.6162517165918735</v>
      </c>
      <c r="CA31" s="120">
        <f t="shared" si="56"/>
        <v>5542.6055252074557</v>
      </c>
      <c r="CB31" s="117">
        <f t="shared" si="57"/>
        <v>4621.88</v>
      </c>
      <c r="CC31" s="17" t="str">
        <f t="shared" si="58"/>
        <v>+</v>
      </c>
    </row>
    <row r="32" spans="1:81">
      <c r="BY32" s="15"/>
      <c r="BZ32" s="15"/>
    </row>
    <row r="33" spans="77:78">
      <c r="BY33" s="15"/>
      <c r="BZ33" s="15"/>
    </row>
    <row r="34" spans="77:78">
      <c r="BY34" s="15"/>
      <c r="BZ34" s="15"/>
    </row>
    <row r="35" spans="77:78">
      <c r="BY35" s="15"/>
      <c r="BZ35" s="15"/>
    </row>
    <row r="36" spans="77:78">
      <c r="BY36" s="15"/>
      <c r="BZ36" s="15"/>
    </row>
    <row r="37" spans="77:78">
      <c r="BY37" s="15"/>
      <c r="BZ37" s="15"/>
    </row>
    <row r="38" spans="77:78">
      <c r="BY38" s="15"/>
      <c r="BZ38" s="15"/>
    </row>
    <row r="39" spans="77:78">
      <c r="BY39" s="15"/>
      <c r="BZ39" s="15"/>
    </row>
    <row r="40" spans="77:78">
      <c r="BY40" s="15"/>
      <c r="BZ40" s="15"/>
    </row>
    <row r="41" spans="77:78">
      <c r="BY41" s="15"/>
      <c r="BZ41" s="15"/>
    </row>
    <row r="42" spans="77:78">
      <c r="BY42" s="15"/>
      <c r="BZ42" s="15"/>
    </row>
    <row r="43" spans="77:78">
      <c r="BY43" s="15"/>
      <c r="BZ43" s="15"/>
    </row>
    <row r="44" spans="77:78">
      <c r="BY44" s="15"/>
      <c r="BZ44" s="15"/>
    </row>
    <row r="45" spans="77:78">
      <c r="BY45" s="15"/>
      <c r="BZ45" s="15"/>
    </row>
    <row r="46" spans="77:78">
      <c r="BY46" s="15"/>
      <c r="BZ46" s="15"/>
    </row>
    <row r="47" spans="77:78">
      <c r="BY47" s="15"/>
      <c r="BZ47" s="15"/>
    </row>
    <row r="48" spans="77:78">
      <c r="BY48" s="15"/>
      <c r="BZ48" s="15"/>
    </row>
    <row r="49" spans="77:78">
      <c r="BY49" s="15"/>
      <c r="BZ49" s="15"/>
    </row>
    <row r="50" spans="77:78">
      <c r="BY50" s="15"/>
      <c r="BZ50" s="15"/>
    </row>
    <row r="51" spans="77:78">
      <c r="BY51" s="15"/>
      <c r="BZ51" s="15"/>
    </row>
    <row r="52" spans="77:78">
      <c r="BY52" s="15"/>
      <c r="BZ52" s="15"/>
    </row>
    <row r="53" spans="77:78">
      <c r="BY53" s="15"/>
      <c r="BZ53" s="15"/>
    </row>
    <row r="54" spans="77:78">
      <c r="BY54" s="15"/>
      <c r="BZ54" s="15"/>
    </row>
    <row r="55" spans="77:78">
      <c r="BY55" s="15"/>
      <c r="BZ55" s="15"/>
    </row>
    <row r="56" spans="77:78">
      <c r="BY56" s="15"/>
      <c r="BZ56" s="15"/>
    </row>
    <row r="57" spans="77:78">
      <c r="BY57" s="15"/>
      <c r="BZ57" s="15"/>
    </row>
    <row r="58" spans="77:78">
      <c r="BY58" s="15"/>
      <c r="BZ58" s="15"/>
    </row>
    <row r="59" spans="77:78">
      <c r="BY59" s="15"/>
      <c r="BZ59" s="15"/>
    </row>
    <row r="60" spans="77:78">
      <c r="BY60" s="15"/>
      <c r="BZ60" s="15"/>
    </row>
    <row r="61" spans="77:78">
      <c r="BY61" s="15"/>
      <c r="BZ61" s="15"/>
    </row>
    <row r="62" spans="77:78">
      <c r="BY62" s="15"/>
      <c r="BZ62" s="15"/>
    </row>
    <row r="63" spans="77:78">
      <c r="BY63" s="15"/>
      <c r="BZ63" s="15"/>
    </row>
    <row r="64" spans="77:78">
      <c r="BY64" s="15"/>
      <c r="BZ64" s="15"/>
    </row>
    <row r="65" spans="77:78">
      <c r="BY65" s="15"/>
      <c r="BZ65" s="15"/>
    </row>
    <row r="66" spans="77:78">
      <c r="BY66" s="15"/>
      <c r="BZ66" s="15"/>
    </row>
    <row r="67" spans="77:78">
      <c r="BY67" s="15"/>
      <c r="BZ67" s="15"/>
    </row>
    <row r="68" spans="77:78">
      <c r="BY68" s="15"/>
      <c r="BZ68" s="15"/>
    </row>
    <row r="69" spans="77:78">
      <c r="BY69" s="15"/>
      <c r="BZ69" s="15"/>
    </row>
    <row r="70" spans="77:78">
      <c r="BY70" s="15"/>
      <c r="BZ70" s="15"/>
    </row>
    <row r="71" spans="77:78">
      <c r="BY71" s="15"/>
      <c r="BZ71" s="15"/>
    </row>
    <row r="72" spans="77:78">
      <c r="BY72" s="15"/>
      <c r="BZ72" s="15"/>
    </row>
    <row r="73" spans="77:78">
      <c r="BY73" s="15"/>
      <c r="BZ73" s="15"/>
    </row>
    <row r="74" spans="77:78">
      <c r="BY74" s="15"/>
      <c r="BZ74" s="15"/>
    </row>
    <row r="75" spans="77:78">
      <c r="BY75" s="15"/>
      <c r="BZ75" s="15"/>
    </row>
    <row r="76" spans="77:78">
      <c r="BY76" s="15"/>
      <c r="BZ76" s="15"/>
    </row>
    <row r="77" spans="77:78">
      <c r="BY77" s="15"/>
      <c r="BZ77" s="15"/>
    </row>
    <row r="78" spans="77:78">
      <c r="BY78" s="15"/>
      <c r="BZ78" s="15"/>
    </row>
    <row r="79" spans="77:78">
      <c r="BY79" s="15"/>
      <c r="BZ79" s="15"/>
    </row>
    <row r="80" spans="77:78">
      <c r="BY80" s="15"/>
      <c r="BZ80" s="15"/>
    </row>
    <row r="81" spans="77:78">
      <c r="BY81" s="15"/>
      <c r="BZ81" s="15"/>
    </row>
    <row r="82" spans="77:78">
      <c r="BY82" s="15"/>
      <c r="BZ82" s="15"/>
    </row>
    <row r="83" spans="77:78">
      <c r="BY83" s="15"/>
      <c r="BZ83" s="15"/>
    </row>
    <row r="84" spans="77:78">
      <c r="BY84" s="15"/>
      <c r="BZ84" s="15"/>
    </row>
    <row r="85" spans="77:78">
      <c r="BY85" s="15"/>
      <c r="BZ85" s="15"/>
    </row>
    <row r="86" spans="77:78">
      <c r="BY86" s="15"/>
      <c r="BZ86" s="15"/>
    </row>
    <row r="87" spans="77:78">
      <c r="BY87" s="15"/>
      <c r="BZ87" s="15"/>
    </row>
    <row r="88" spans="77:78">
      <c r="BY88" s="15"/>
      <c r="BZ88" s="15"/>
    </row>
    <row r="89" spans="77:78">
      <c r="BY89" s="15"/>
      <c r="BZ89" s="15"/>
    </row>
    <row r="90" spans="77:78">
      <c r="BY90" s="15"/>
      <c r="BZ90" s="15"/>
    </row>
    <row r="91" spans="77:78">
      <c r="BY91" s="15"/>
      <c r="BZ91" s="15"/>
    </row>
    <row r="92" spans="77:78">
      <c r="BY92" s="15"/>
      <c r="BZ92" s="15"/>
    </row>
    <row r="93" spans="77:78">
      <c r="BY93" s="15"/>
      <c r="BZ93" s="15"/>
    </row>
    <row r="94" spans="77:78">
      <c r="BY94" s="15"/>
      <c r="BZ94" s="15"/>
    </row>
    <row r="95" spans="77:78">
      <c r="BY95" s="15"/>
      <c r="BZ95" s="15"/>
    </row>
    <row r="96" spans="77:78">
      <c r="BY96" s="15"/>
      <c r="BZ96" s="15"/>
    </row>
    <row r="97" spans="77:78">
      <c r="BY97" s="15"/>
      <c r="BZ97" s="15"/>
    </row>
    <row r="98" spans="77:78">
      <c r="BY98" s="15"/>
      <c r="BZ98" s="15"/>
    </row>
    <row r="99" spans="77:78">
      <c r="BY99" s="15"/>
      <c r="BZ99" s="15"/>
    </row>
    <row r="100" spans="77:78">
      <c r="BY100" s="15"/>
      <c r="BZ100" s="15"/>
    </row>
    <row r="101" spans="77:78">
      <c r="BY101" s="15"/>
      <c r="BZ101" s="15"/>
    </row>
    <row r="102" spans="77:78">
      <c r="BY102" s="15"/>
      <c r="BZ102" s="15"/>
    </row>
    <row r="103" spans="77:78">
      <c r="BY103" s="15"/>
      <c r="BZ103" s="15"/>
    </row>
    <row r="104" spans="77:78">
      <c r="BY104" s="15"/>
      <c r="BZ104" s="15"/>
    </row>
    <row r="105" spans="77:78">
      <c r="BY105" s="15"/>
      <c r="BZ105" s="15"/>
    </row>
    <row r="106" spans="77:78">
      <c r="BY106" s="15"/>
      <c r="BZ106" s="15"/>
    </row>
    <row r="107" spans="77:78">
      <c r="BY107" s="15"/>
      <c r="BZ107" s="15"/>
    </row>
    <row r="108" spans="77:78">
      <c r="BY108" s="15"/>
      <c r="BZ108" s="15"/>
    </row>
    <row r="109" spans="77:78">
      <c r="BY109" s="15"/>
      <c r="BZ109" s="15"/>
    </row>
    <row r="110" spans="77:78">
      <c r="BY110" s="15"/>
      <c r="BZ110" s="15"/>
    </row>
    <row r="111" spans="77:78">
      <c r="BY111" s="15"/>
      <c r="BZ111" s="15"/>
    </row>
    <row r="112" spans="77:78">
      <c r="BY112" s="15"/>
      <c r="BZ112" s="15"/>
    </row>
    <row r="113" spans="77:78">
      <c r="BY113" s="15"/>
      <c r="BZ113" s="15"/>
    </row>
    <row r="114" spans="77:78">
      <c r="BY114" s="15"/>
      <c r="BZ114" s="15"/>
    </row>
    <row r="115" spans="77:78">
      <c r="BY115" s="15"/>
      <c r="BZ115" s="15"/>
    </row>
    <row r="116" spans="77:78">
      <c r="BY116" s="15"/>
      <c r="BZ116" s="15"/>
    </row>
    <row r="117" spans="77:78">
      <c r="BY117" s="15"/>
      <c r="BZ117" s="15"/>
    </row>
    <row r="118" spans="77:78">
      <c r="BY118" s="15"/>
      <c r="BZ118" s="15"/>
    </row>
    <row r="119" spans="77:78">
      <c r="BY119" s="15"/>
      <c r="BZ119" s="15"/>
    </row>
    <row r="120" spans="77:78">
      <c r="BY120" s="15"/>
      <c r="BZ120" s="15"/>
    </row>
    <row r="121" spans="77:78">
      <c r="BY121" s="15"/>
      <c r="BZ121" s="15"/>
    </row>
    <row r="122" spans="77:78">
      <c r="BY122" s="15"/>
      <c r="BZ122" s="15"/>
    </row>
    <row r="123" spans="77:78">
      <c r="BY123" s="15"/>
      <c r="BZ123" s="15"/>
    </row>
    <row r="124" spans="77:78">
      <c r="BY124" s="15"/>
      <c r="BZ124" s="15"/>
    </row>
    <row r="125" spans="77:78">
      <c r="BY125" s="15"/>
      <c r="BZ125" s="15"/>
    </row>
    <row r="126" spans="77:78">
      <c r="BY126" s="15"/>
      <c r="BZ126" s="15"/>
    </row>
    <row r="127" spans="77:78">
      <c r="BY127" s="15"/>
      <c r="BZ127" s="15"/>
    </row>
    <row r="128" spans="77:78">
      <c r="BY128" s="15"/>
      <c r="BZ128" s="15"/>
    </row>
    <row r="129" spans="77:78">
      <c r="BY129" s="15"/>
      <c r="BZ129" s="15"/>
    </row>
    <row r="130" spans="77:78">
      <c r="BY130" s="15"/>
      <c r="BZ130" s="15"/>
    </row>
    <row r="131" spans="77:78">
      <c r="BY131" s="15"/>
      <c r="BZ131" s="15"/>
    </row>
    <row r="132" spans="77:78">
      <c r="BY132" s="15"/>
      <c r="BZ132" s="15"/>
    </row>
    <row r="133" spans="77:78">
      <c r="BY133" s="15"/>
      <c r="BZ133" s="15"/>
    </row>
    <row r="134" spans="77:78">
      <c r="BY134" s="15"/>
      <c r="BZ134" s="15"/>
    </row>
    <row r="135" spans="77:78">
      <c r="BY135" s="15"/>
      <c r="BZ135" s="15"/>
    </row>
    <row r="136" spans="77:78">
      <c r="BY136" s="15"/>
      <c r="BZ136" s="15"/>
    </row>
    <row r="137" spans="77:78">
      <c r="BY137" s="15"/>
      <c r="BZ137" s="15"/>
    </row>
    <row r="138" spans="77:78">
      <c r="BY138" s="15"/>
      <c r="BZ138" s="15"/>
    </row>
    <row r="139" spans="77:78">
      <c r="BY139" s="15"/>
      <c r="BZ139" s="15"/>
    </row>
    <row r="140" spans="77:78">
      <c r="BY140" s="15"/>
      <c r="BZ140" s="15"/>
    </row>
    <row r="141" spans="77:78">
      <c r="BY141" s="15"/>
      <c r="BZ141" s="15"/>
    </row>
    <row r="142" spans="77:78">
      <c r="BY142" s="15"/>
      <c r="BZ142" s="15"/>
    </row>
    <row r="143" spans="77:78">
      <c r="BY143" s="15"/>
      <c r="BZ143" s="15"/>
    </row>
    <row r="144" spans="77:78">
      <c r="BY144" s="15"/>
      <c r="BZ144" s="15"/>
    </row>
    <row r="145" spans="77:78">
      <c r="BY145" s="15"/>
      <c r="BZ145" s="15"/>
    </row>
    <row r="146" spans="77:78">
      <c r="BY146" s="15"/>
      <c r="BZ146" s="15"/>
    </row>
    <row r="147" spans="77:78">
      <c r="BY147" s="15"/>
      <c r="BZ147" s="15"/>
    </row>
    <row r="148" spans="77:78">
      <c r="BY148" s="15"/>
      <c r="BZ148" s="15"/>
    </row>
    <row r="149" spans="77:78">
      <c r="BY149" s="15"/>
      <c r="BZ149" s="15"/>
    </row>
    <row r="150" spans="77:78">
      <c r="BY150" s="15"/>
      <c r="BZ150" s="15"/>
    </row>
    <row r="151" spans="77:78">
      <c r="BY151" s="15"/>
      <c r="BZ151" s="15"/>
    </row>
    <row r="152" spans="77:78">
      <c r="BY152" s="15"/>
      <c r="BZ152" s="15"/>
    </row>
    <row r="153" spans="77:78">
      <c r="BY153" s="15"/>
      <c r="BZ153" s="15"/>
    </row>
    <row r="154" spans="77:78">
      <c r="BY154" s="15"/>
      <c r="BZ154" s="15"/>
    </row>
    <row r="155" spans="77:78">
      <c r="BY155" s="15"/>
      <c r="BZ155" s="15"/>
    </row>
    <row r="156" spans="77:78">
      <c r="BY156" s="15"/>
      <c r="BZ156" s="15"/>
    </row>
    <row r="157" spans="77:78">
      <c r="BY157" s="15"/>
      <c r="BZ157" s="15"/>
    </row>
    <row r="158" spans="77:78">
      <c r="BY158" s="15"/>
      <c r="BZ158" s="15"/>
    </row>
    <row r="159" spans="77:78">
      <c r="BY159" s="15"/>
      <c r="BZ159" s="15"/>
    </row>
    <row r="160" spans="77:78">
      <c r="BY160" s="15"/>
      <c r="BZ160" s="15"/>
    </row>
    <row r="161" spans="77:78">
      <c r="BY161" s="15"/>
      <c r="BZ161" s="15"/>
    </row>
    <row r="162" spans="77:78">
      <c r="BY162" s="15"/>
      <c r="BZ162" s="15"/>
    </row>
    <row r="163" spans="77:78">
      <c r="BY163" s="15"/>
      <c r="BZ163" s="15"/>
    </row>
    <row r="164" spans="77:78">
      <c r="BY164" s="15"/>
      <c r="BZ164" s="15"/>
    </row>
    <row r="165" spans="77:78">
      <c r="BY165" s="15"/>
      <c r="BZ165" s="15"/>
    </row>
    <row r="166" spans="77:78">
      <c r="BY166" s="15"/>
      <c r="BZ166" s="15"/>
    </row>
    <row r="167" spans="77:78">
      <c r="BY167" s="15"/>
      <c r="BZ167" s="15"/>
    </row>
    <row r="168" spans="77:78">
      <c r="BY168" s="15"/>
      <c r="BZ168" s="15"/>
    </row>
    <row r="169" spans="77:78">
      <c r="BY169" s="15"/>
      <c r="BZ169" s="15"/>
    </row>
    <row r="170" spans="77:78">
      <c r="BY170" s="15"/>
      <c r="BZ170" s="15"/>
    </row>
    <row r="171" spans="77:78">
      <c r="BY171" s="15"/>
      <c r="BZ171" s="15"/>
    </row>
    <row r="172" spans="77:78">
      <c r="BY172" s="15"/>
      <c r="BZ172" s="15"/>
    </row>
    <row r="173" spans="77:78">
      <c r="BY173" s="15"/>
      <c r="BZ173" s="15"/>
    </row>
    <row r="174" spans="77:78">
      <c r="BY174" s="15"/>
      <c r="BZ174" s="15"/>
    </row>
    <row r="175" spans="77:78">
      <c r="BY175" s="15"/>
      <c r="BZ175" s="15"/>
    </row>
    <row r="176" spans="77:78">
      <c r="BY176" s="15"/>
      <c r="BZ176" s="15"/>
    </row>
    <row r="177" spans="77:78">
      <c r="BY177" s="15"/>
      <c r="BZ177" s="15"/>
    </row>
    <row r="178" spans="77:78">
      <c r="BY178" s="15"/>
      <c r="BZ178" s="15"/>
    </row>
    <row r="179" spans="77:78">
      <c r="BY179" s="15"/>
      <c r="BZ179" s="15"/>
    </row>
    <row r="180" spans="77:78">
      <c r="BY180" s="15"/>
      <c r="BZ180" s="15"/>
    </row>
    <row r="181" spans="77:78">
      <c r="BY181" s="15"/>
      <c r="BZ181" s="15"/>
    </row>
    <row r="182" spans="77:78">
      <c r="BY182" s="15"/>
      <c r="BZ182" s="15"/>
    </row>
    <row r="183" spans="77:78">
      <c r="BY183" s="15"/>
      <c r="BZ183" s="15"/>
    </row>
    <row r="184" spans="77:78">
      <c r="BY184" s="15"/>
      <c r="BZ184" s="15"/>
    </row>
    <row r="185" spans="77:78">
      <c r="BY185" s="15"/>
      <c r="BZ185" s="15"/>
    </row>
    <row r="186" spans="77:78">
      <c r="BY186" s="15"/>
      <c r="BZ186" s="15"/>
    </row>
    <row r="187" spans="77:78">
      <c r="BY187" s="15"/>
      <c r="BZ187" s="15"/>
    </row>
    <row r="188" spans="77:78">
      <c r="BY188" s="15"/>
      <c r="BZ188" s="15"/>
    </row>
    <row r="189" spans="77:78">
      <c r="BY189" s="15"/>
      <c r="BZ189" s="15"/>
    </row>
    <row r="190" spans="77:78">
      <c r="BY190" s="15"/>
      <c r="BZ190" s="15"/>
    </row>
    <row r="191" spans="77:78">
      <c r="BY191" s="15"/>
      <c r="BZ191" s="15"/>
    </row>
    <row r="192" spans="77:78">
      <c r="BY192" s="15"/>
      <c r="BZ192" s="15"/>
    </row>
    <row r="193" spans="77:78">
      <c r="BY193" s="15"/>
      <c r="BZ193" s="15"/>
    </row>
    <row r="194" spans="77:78">
      <c r="BY194" s="15"/>
      <c r="BZ194" s="15"/>
    </row>
    <row r="195" spans="77:78">
      <c r="BY195" s="15"/>
      <c r="BZ195" s="15"/>
    </row>
    <row r="196" spans="77:78">
      <c r="BY196" s="15"/>
      <c r="BZ196" s="15"/>
    </row>
    <row r="197" spans="77:78">
      <c r="BY197" s="15"/>
      <c r="BZ197" s="15"/>
    </row>
    <row r="198" spans="77:78">
      <c r="BY198" s="15"/>
      <c r="BZ198" s="15"/>
    </row>
    <row r="199" spans="77:78">
      <c r="BY199" s="15"/>
      <c r="BZ199" s="15"/>
    </row>
    <row r="200" spans="77:78">
      <c r="BY200" s="15"/>
      <c r="BZ200" s="15"/>
    </row>
    <row r="201" spans="77:78">
      <c r="BY201" s="15"/>
      <c r="BZ201" s="15"/>
    </row>
    <row r="202" spans="77:78">
      <c r="BY202" s="15"/>
      <c r="BZ202" s="15"/>
    </row>
    <row r="203" spans="77:78">
      <c r="BY203" s="15"/>
      <c r="BZ203" s="15"/>
    </row>
    <row r="204" spans="77:78">
      <c r="BY204" s="15"/>
      <c r="BZ204" s="15"/>
    </row>
    <row r="205" spans="77:78">
      <c r="BY205" s="15"/>
      <c r="BZ205" s="15"/>
    </row>
    <row r="206" spans="77:78">
      <c r="BY206" s="15"/>
      <c r="BZ206" s="15"/>
    </row>
    <row r="207" spans="77:78">
      <c r="BY207" s="15"/>
      <c r="BZ207" s="15"/>
    </row>
    <row r="208" spans="77:78">
      <c r="BY208" s="15"/>
      <c r="BZ208" s="15"/>
    </row>
    <row r="209" spans="77:78">
      <c r="BY209" s="15"/>
      <c r="BZ209" s="15"/>
    </row>
    <row r="210" spans="77:78">
      <c r="BY210" s="15"/>
      <c r="BZ210" s="15"/>
    </row>
    <row r="211" spans="77:78">
      <c r="BY211" s="15"/>
      <c r="BZ211" s="15"/>
    </row>
    <row r="212" spans="77:78">
      <c r="BY212" s="15"/>
      <c r="BZ212" s="15"/>
    </row>
    <row r="213" spans="77:78">
      <c r="BY213" s="15"/>
      <c r="BZ213" s="15"/>
    </row>
    <row r="214" spans="77:78">
      <c r="BY214" s="15"/>
      <c r="BZ214" s="15"/>
    </row>
    <row r="215" spans="77:78">
      <c r="BY215" s="15"/>
      <c r="BZ215" s="15"/>
    </row>
    <row r="216" spans="77:78">
      <c r="BY216" s="15"/>
      <c r="BZ216" s="15"/>
    </row>
    <row r="217" spans="77:78">
      <c r="BY217" s="15"/>
      <c r="BZ217" s="15"/>
    </row>
    <row r="218" spans="77:78">
      <c r="BY218" s="15"/>
      <c r="BZ218" s="15"/>
    </row>
    <row r="219" spans="77:78">
      <c r="BY219" s="15"/>
      <c r="BZ219" s="15"/>
    </row>
    <row r="220" spans="77:78">
      <c r="BY220" s="15"/>
      <c r="BZ220" s="15"/>
    </row>
    <row r="221" spans="77:78">
      <c r="BY221" s="15"/>
      <c r="BZ221" s="15"/>
    </row>
    <row r="222" spans="77:78">
      <c r="BY222" s="15"/>
      <c r="BZ222" s="15"/>
    </row>
    <row r="223" spans="77:78">
      <c r="BY223" s="15"/>
      <c r="BZ223" s="15"/>
    </row>
    <row r="224" spans="77:78">
      <c r="BY224" s="15"/>
      <c r="BZ224" s="15"/>
    </row>
    <row r="225" spans="77:78">
      <c r="BY225" s="15"/>
      <c r="BZ225" s="15"/>
    </row>
    <row r="226" spans="77:78">
      <c r="BY226" s="15"/>
      <c r="BZ226" s="15"/>
    </row>
    <row r="227" spans="77:78">
      <c r="BY227" s="15"/>
      <c r="BZ227" s="15"/>
    </row>
    <row r="228" spans="77:78">
      <c r="BY228" s="15"/>
      <c r="BZ228" s="15"/>
    </row>
    <row r="229" spans="77:78">
      <c r="BY229" s="15"/>
      <c r="BZ229" s="15"/>
    </row>
    <row r="230" spans="77:78">
      <c r="BY230" s="15"/>
      <c r="BZ230" s="15"/>
    </row>
    <row r="231" spans="77:78">
      <c r="BY231" s="15"/>
      <c r="BZ231" s="15"/>
    </row>
    <row r="232" spans="77:78">
      <c r="BY232" s="15"/>
      <c r="BZ232" s="15"/>
    </row>
    <row r="233" spans="77:78">
      <c r="BY233" s="15"/>
      <c r="BZ233" s="15"/>
    </row>
    <row r="234" spans="77:78">
      <c r="BY234" s="15"/>
      <c r="BZ234" s="15"/>
    </row>
    <row r="235" spans="77:78">
      <c r="BY235" s="15"/>
      <c r="BZ235" s="15"/>
    </row>
    <row r="236" spans="77:78">
      <c r="BY236" s="15"/>
      <c r="BZ236" s="15"/>
    </row>
    <row r="237" spans="77:78">
      <c r="BY237" s="15"/>
      <c r="BZ237" s="15"/>
    </row>
    <row r="238" spans="77:78">
      <c r="BY238" s="15"/>
      <c r="BZ238" s="15"/>
    </row>
    <row r="239" spans="77:78">
      <c r="BY239" s="15"/>
      <c r="BZ239" s="15"/>
    </row>
    <row r="240" spans="77:78">
      <c r="BY240" s="15"/>
      <c r="BZ240" s="15"/>
    </row>
    <row r="241" spans="77:78">
      <c r="BY241" s="15"/>
      <c r="BZ241" s="15"/>
    </row>
    <row r="242" spans="77:78">
      <c r="BY242" s="15"/>
      <c r="BZ242" s="15"/>
    </row>
    <row r="243" spans="77:78">
      <c r="BY243" s="15"/>
      <c r="BZ243" s="15"/>
    </row>
    <row r="244" spans="77:78">
      <c r="BY244" s="15"/>
      <c r="BZ244" s="15"/>
    </row>
    <row r="245" spans="77:78">
      <c r="BY245" s="15"/>
      <c r="BZ245" s="15"/>
    </row>
    <row r="246" spans="77:78">
      <c r="BY246" s="15"/>
      <c r="BZ246" s="15"/>
    </row>
    <row r="247" spans="77:78">
      <c r="BY247" s="15"/>
      <c r="BZ247" s="15"/>
    </row>
    <row r="248" spans="77:78">
      <c r="BY248" s="15"/>
      <c r="BZ248" s="15"/>
    </row>
    <row r="249" spans="77:78">
      <c r="BY249" s="15"/>
      <c r="BZ249" s="15"/>
    </row>
    <row r="250" spans="77:78">
      <c r="BY250" s="15"/>
      <c r="BZ250" s="15"/>
    </row>
    <row r="251" spans="77:78">
      <c r="BY251" s="15"/>
      <c r="BZ251" s="15"/>
    </row>
    <row r="252" spans="77:78">
      <c r="BY252" s="15"/>
      <c r="BZ252" s="15"/>
    </row>
    <row r="253" spans="77:78">
      <c r="BY253" s="15"/>
      <c r="BZ253" s="15"/>
    </row>
    <row r="254" spans="77:78">
      <c r="BY254" s="15"/>
      <c r="BZ254" s="15"/>
    </row>
    <row r="255" spans="77:78">
      <c r="BY255" s="15"/>
      <c r="BZ255" s="15"/>
    </row>
    <row r="256" spans="77:78">
      <c r="BY256" s="15"/>
      <c r="BZ256" s="15"/>
    </row>
    <row r="257" spans="77:78">
      <c r="BY257" s="15"/>
      <c r="BZ257" s="15"/>
    </row>
    <row r="258" spans="77:78">
      <c r="BY258" s="15"/>
      <c r="BZ258" s="15"/>
    </row>
    <row r="259" spans="77:78">
      <c r="BY259" s="15"/>
      <c r="BZ259" s="15"/>
    </row>
    <row r="260" spans="77:78">
      <c r="BY260" s="15"/>
      <c r="BZ260" s="15"/>
    </row>
    <row r="261" spans="77:78">
      <c r="BY261" s="15"/>
      <c r="BZ261" s="15"/>
    </row>
    <row r="262" spans="77:78">
      <c r="BY262" s="15"/>
      <c r="BZ262" s="15"/>
    </row>
    <row r="263" spans="77:78">
      <c r="BY263" s="15"/>
      <c r="BZ263" s="15"/>
    </row>
    <row r="264" spans="77:78">
      <c r="BY264" s="15"/>
      <c r="BZ264" s="15"/>
    </row>
    <row r="265" spans="77:78">
      <c r="BY265" s="15"/>
      <c r="BZ265" s="15"/>
    </row>
    <row r="266" spans="77:78">
      <c r="BY266" s="15"/>
      <c r="BZ266" s="15"/>
    </row>
    <row r="267" spans="77:78">
      <c r="BY267" s="15"/>
      <c r="BZ267" s="15"/>
    </row>
    <row r="268" spans="77:78">
      <c r="BY268" s="15"/>
      <c r="BZ268" s="15"/>
    </row>
    <row r="269" spans="77:78">
      <c r="BY269" s="15"/>
      <c r="BZ269" s="15"/>
    </row>
    <row r="270" spans="77:78">
      <c r="BY270" s="15"/>
      <c r="BZ270" s="15"/>
    </row>
    <row r="271" spans="77:78">
      <c r="BY271" s="15"/>
      <c r="BZ271" s="15"/>
    </row>
    <row r="272" spans="77:78">
      <c r="BY272" s="15"/>
      <c r="BZ272" s="15"/>
    </row>
    <row r="273" spans="77:78">
      <c r="BY273" s="15"/>
      <c r="BZ273" s="15"/>
    </row>
    <row r="274" spans="77:78">
      <c r="BY274" s="15"/>
      <c r="BZ274" s="15"/>
    </row>
    <row r="275" spans="77:78">
      <c r="BY275" s="15"/>
      <c r="BZ275" s="15"/>
    </row>
    <row r="276" spans="77:78">
      <c r="BY276" s="15"/>
      <c r="BZ276" s="15"/>
    </row>
    <row r="277" spans="77:78">
      <c r="BY277" s="15"/>
      <c r="BZ277" s="15"/>
    </row>
    <row r="278" spans="77:78">
      <c r="BY278" s="15"/>
      <c r="BZ278" s="15"/>
    </row>
    <row r="279" spans="77:78">
      <c r="BY279" s="15"/>
      <c r="BZ279" s="15"/>
    </row>
    <row r="280" spans="77:78">
      <c r="BY280" s="15"/>
      <c r="BZ280" s="15"/>
    </row>
    <row r="281" spans="77:78">
      <c r="BY281" s="15"/>
      <c r="BZ281" s="15"/>
    </row>
    <row r="282" spans="77:78">
      <c r="BY282" s="15"/>
      <c r="BZ282" s="15"/>
    </row>
    <row r="283" spans="77:78">
      <c r="BY283" s="15"/>
      <c r="BZ283" s="15"/>
    </row>
    <row r="284" spans="77:78">
      <c r="BY284" s="15"/>
      <c r="BZ284" s="15"/>
    </row>
    <row r="285" spans="77:78">
      <c r="BY285" s="15"/>
      <c r="BZ285" s="15"/>
    </row>
    <row r="286" spans="77:78">
      <c r="BY286" s="15"/>
      <c r="BZ286" s="15"/>
    </row>
    <row r="287" spans="77:78">
      <c r="BY287" s="15"/>
      <c r="BZ287" s="15"/>
    </row>
    <row r="288" spans="77:78">
      <c r="BY288" s="15"/>
      <c r="BZ288" s="15"/>
    </row>
    <row r="289" spans="77:78">
      <c r="BY289" s="15"/>
      <c r="BZ289" s="15"/>
    </row>
    <row r="290" spans="77:78">
      <c r="BY290" s="15"/>
      <c r="BZ290" s="15"/>
    </row>
    <row r="291" spans="77:78">
      <c r="BY291" s="15"/>
      <c r="BZ291" s="15"/>
    </row>
    <row r="292" spans="77:78">
      <c r="BY292" s="15"/>
      <c r="BZ292" s="15"/>
    </row>
    <row r="293" spans="77:78">
      <c r="BY293" s="15"/>
      <c r="BZ293" s="15"/>
    </row>
    <row r="294" spans="77:78">
      <c r="BY294" s="15"/>
      <c r="BZ294" s="15"/>
    </row>
    <row r="295" spans="77:78">
      <c r="BY295" s="15"/>
      <c r="BZ295" s="15"/>
    </row>
    <row r="296" spans="77:78">
      <c r="BY296" s="15"/>
      <c r="BZ296" s="15"/>
    </row>
    <row r="297" spans="77:78">
      <c r="BY297" s="15"/>
      <c r="BZ297" s="15"/>
    </row>
    <row r="298" spans="77:78">
      <c r="BY298" s="15"/>
      <c r="BZ298" s="15"/>
    </row>
    <row r="299" spans="77:78">
      <c r="BY299" s="15"/>
      <c r="BZ299" s="15"/>
    </row>
    <row r="300" spans="77:78">
      <c r="BY300" s="15"/>
      <c r="BZ300" s="15"/>
    </row>
    <row r="301" spans="77:78">
      <c r="BY301" s="15"/>
      <c r="BZ301" s="15"/>
    </row>
    <row r="302" spans="77:78">
      <c r="BY302" s="15"/>
      <c r="BZ302" s="15"/>
    </row>
    <row r="303" spans="77:78">
      <c r="BY303" s="15"/>
      <c r="BZ303" s="15"/>
    </row>
    <row r="304" spans="77:78">
      <c r="BY304" s="15"/>
      <c r="BZ304" s="15"/>
    </row>
    <row r="305" spans="77:78">
      <c r="BY305" s="15"/>
      <c r="BZ305" s="15"/>
    </row>
    <row r="306" spans="77:78">
      <c r="BY306" s="15"/>
      <c r="BZ306" s="15"/>
    </row>
    <row r="307" spans="77:78">
      <c r="BY307" s="15"/>
      <c r="BZ307" s="15"/>
    </row>
    <row r="308" spans="77:78">
      <c r="BY308" s="15"/>
      <c r="BZ308" s="15"/>
    </row>
    <row r="309" spans="77:78">
      <c r="BY309" s="15"/>
      <c r="BZ309" s="15"/>
    </row>
    <row r="310" spans="77:78">
      <c r="BY310" s="15"/>
      <c r="BZ310" s="15"/>
    </row>
    <row r="311" spans="77:78">
      <c r="BY311" s="15"/>
      <c r="BZ311" s="15"/>
    </row>
    <row r="312" spans="77:78">
      <c r="BY312" s="15"/>
      <c r="BZ312" s="15"/>
    </row>
    <row r="313" spans="77:78">
      <c r="BY313" s="15"/>
      <c r="BZ313" s="15"/>
    </row>
    <row r="314" spans="77:78">
      <c r="BY314" s="15"/>
      <c r="BZ314" s="15"/>
    </row>
    <row r="315" spans="77:78">
      <c r="BY315" s="15"/>
      <c r="BZ315" s="15"/>
    </row>
    <row r="316" spans="77:78">
      <c r="BY316" s="15"/>
      <c r="BZ316" s="15"/>
    </row>
    <row r="317" spans="77:78">
      <c r="BY317" s="15"/>
      <c r="BZ317" s="15"/>
    </row>
    <row r="318" spans="77:78">
      <c r="BY318" s="15"/>
      <c r="BZ318" s="15"/>
    </row>
    <row r="319" spans="77:78">
      <c r="BY319" s="15"/>
      <c r="BZ319" s="15"/>
    </row>
    <row r="320" spans="77:78">
      <c r="BY320" s="15"/>
      <c r="BZ320" s="15"/>
    </row>
    <row r="321" spans="77:78">
      <c r="BY321" s="15"/>
      <c r="BZ321" s="15"/>
    </row>
    <row r="322" spans="77:78">
      <c r="BY322" s="15"/>
      <c r="BZ322" s="15"/>
    </row>
    <row r="323" spans="77:78">
      <c r="BY323" s="15"/>
      <c r="BZ323" s="15"/>
    </row>
    <row r="324" spans="77:78">
      <c r="BY324" s="15"/>
      <c r="BZ324" s="15"/>
    </row>
    <row r="325" spans="77:78">
      <c r="BY325" s="15"/>
      <c r="BZ325" s="15"/>
    </row>
    <row r="326" spans="77:78">
      <c r="BY326" s="15"/>
      <c r="BZ326" s="15"/>
    </row>
    <row r="327" spans="77:78">
      <c r="BY327" s="15"/>
      <c r="BZ327" s="15"/>
    </row>
    <row r="328" spans="77:78">
      <c r="BY328" s="15"/>
      <c r="BZ328" s="15"/>
    </row>
    <row r="329" spans="77:78">
      <c r="BY329" s="15"/>
      <c r="BZ329" s="15"/>
    </row>
    <row r="330" spans="77:78">
      <c r="BY330" s="15"/>
      <c r="BZ330" s="15"/>
    </row>
    <row r="331" spans="77:78">
      <c r="BY331" s="15"/>
      <c r="BZ331" s="15"/>
    </row>
    <row r="332" spans="77:78">
      <c r="BY332" s="15"/>
      <c r="BZ332" s="15"/>
    </row>
    <row r="333" spans="77:78">
      <c r="BY333" s="15"/>
      <c r="BZ333" s="15"/>
    </row>
    <row r="334" spans="77:78">
      <c r="BY334" s="15"/>
      <c r="BZ334" s="15"/>
    </row>
    <row r="335" spans="77:78">
      <c r="BY335" s="15"/>
      <c r="BZ335" s="15"/>
    </row>
    <row r="336" spans="77:78">
      <c r="BY336" s="15"/>
      <c r="BZ336" s="15"/>
    </row>
    <row r="337" spans="77:78">
      <c r="BY337" s="15"/>
      <c r="BZ337" s="15"/>
    </row>
    <row r="338" spans="77:78">
      <c r="BY338" s="15"/>
      <c r="BZ338" s="15"/>
    </row>
    <row r="339" spans="77:78">
      <c r="BY339" s="15"/>
      <c r="BZ339" s="15"/>
    </row>
    <row r="340" spans="77:78">
      <c r="BY340" s="15"/>
      <c r="BZ340" s="15"/>
    </row>
    <row r="341" spans="77:78">
      <c r="BY341" s="15"/>
      <c r="BZ341" s="15"/>
    </row>
    <row r="342" spans="77:78">
      <c r="BY342" s="15"/>
      <c r="BZ342" s="15"/>
    </row>
    <row r="343" spans="77:78">
      <c r="BY343" s="15"/>
      <c r="BZ343" s="15"/>
    </row>
    <row r="344" spans="77:78">
      <c r="BY344" s="15"/>
      <c r="BZ344" s="15"/>
    </row>
    <row r="345" spans="77:78">
      <c r="BY345" s="15"/>
      <c r="BZ345" s="15"/>
    </row>
    <row r="346" spans="77:78">
      <c r="BY346" s="15"/>
      <c r="BZ346" s="15"/>
    </row>
    <row r="347" spans="77:78">
      <c r="BY347" s="15"/>
      <c r="BZ347" s="15"/>
    </row>
    <row r="348" spans="77:78">
      <c r="BY348" s="15"/>
      <c r="BZ348" s="15"/>
    </row>
    <row r="349" spans="77:78">
      <c r="BY349" s="15"/>
      <c r="BZ349" s="15"/>
    </row>
    <row r="350" spans="77:78">
      <c r="BY350" s="15"/>
      <c r="BZ350" s="15"/>
    </row>
    <row r="351" spans="77:78">
      <c r="BY351" s="15"/>
      <c r="BZ351" s="15"/>
    </row>
    <row r="352" spans="77:78">
      <c r="BY352" s="15"/>
      <c r="BZ352" s="15"/>
    </row>
    <row r="353" spans="77:78">
      <c r="BY353" s="15"/>
      <c r="BZ353" s="15"/>
    </row>
    <row r="354" spans="77:78">
      <c r="BY354" s="15"/>
      <c r="BZ354" s="15"/>
    </row>
    <row r="355" spans="77:78">
      <c r="BY355" s="15"/>
      <c r="BZ355" s="15"/>
    </row>
    <row r="356" spans="77:78">
      <c r="BY356" s="15"/>
      <c r="BZ356" s="15"/>
    </row>
    <row r="357" spans="77:78">
      <c r="BY357" s="15"/>
      <c r="BZ357" s="15"/>
    </row>
    <row r="358" spans="77:78">
      <c r="BY358" s="15"/>
      <c r="BZ358" s="15"/>
    </row>
    <row r="359" spans="77:78">
      <c r="BY359" s="15"/>
      <c r="BZ359" s="15"/>
    </row>
    <row r="360" spans="77:78">
      <c r="BY360" s="15"/>
      <c r="BZ360" s="15"/>
    </row>
    <row r="361" spans="77:78">
      <c r="BY361" s="15"/>
      <c r="BZ361" s="15"/>
    </row>
    <row r="362" spans="77:78">
      <c r="BY362" s="15"/>
      <c r="BZ362" s="15"/>
    </row>
    <row r="363" spans="77:78">
      <c r="BY363" s="15"/>
      <c r="BZ363" s="15"/>
    </row>
    <row r="364" spans="77:78">
      <c r="BY364" s="15"/>
      <c r="BZ364" s="15"/>
    </row>
    <row r="365" spans="77:78">
      <c r="BY365" s="15"/>
      <c r="BZ365" s="15"/>
    </row>
    <row r="366" spans="77:78">
      <c r="BY366" s="15"/>
      <c r="BZ366" s="15"/>
    </row>
    <row r="367" spans="77:78">
      <c r="BY367" s="15"/>
      <c r="BZ367" s="15"/>
    </row>
    <row r="368" spans="77:78">
      <c r="BY368" s="15"/>
      <c r="BZ368" s="15"/>
    </row>
    <row r="369" spans="77:78">
      <c r="BY369" s="15"/>
      <c r="BZ369" s="15"/>
    </row>
    <row r="370" spans="77:78">
      <c r="BY370" s="15"/>
      <c r="BZ370" s="15"/>
    </row>
    <row r="371" spans="77:78">
      <c r="BY371" s="15"/>
      <c r="BZ371" s="15"/>
    </row>
    <row r="372" spans="77:78">
      <c r="BY372" s="15"/>
      <c r="BZ372" s="15"/>
    </row>
    <row r="373" spans="77:78">
      <c r="BY373" s="15"/>
      <c r="BZ373" s="15"/>
    </row>
    <row r="374" spans="77:78">
      <c r="BY374" s="15"/>
      <c r="BZ374" s="15"/>
    </row>
    <row r="375" spans="77:78">
      <c r="BY375" s="15"/>
      <c r="BZ375" s="15"/>
    </row>
    <row r="376" spans="77:78">
      <c r="BY376" s="15"/>
      <c r="BZ376" s="15"/>
    </row>
    <row r="377" spans="77:78">
      <c r="BY377" s="15"/>
      <c r="BZ377" s="15"/>
    </row>
    <row r="378" spans="77:78">
      <c r="BY378" s="15"/>
      <c r="BZ378" s="15"/>
    </row>
    <row r="379" spans="77:78">
      <c r="BY379" s="15"/>
      <c r="BZ379" s="15"/>
    </row>
    <row r="380" spans="77:78">
      <c r="BY380" s="15"/>
      <c r="BZ380" s="15"/>
    </row>
    <row r="381" spans="77:78">
      <c r="BY381" s="15"/>
      <c r="BZ381" s="15"/>
    </row>
    <row r="382" spans="77:78">
      <c r="BY382" s="15"/>
      <c r="BZ382" s="15"/>
    </row>
    <row r="383" spans="77:78">
      <c r="BY383" s="15"/>
      <c r="BZ383" s="15"/>
    </row>
    <row r="384" spans="77:78">
      <c r="BY384" s="15"/>
      <c r="BZ384" s="15"/>
    </row>
    <row r="385" spans="77:78">
      <c r="BY385" s="15"/>
      <c r="BZ385" s="15"/>
    </row>
    <row r="386" spans="77:78">
      <c r="BY386" s="15"/>
      <c r="BZ386" s="15"/>
    </row>
    <row r="387" spans="77:78">
      <c r="BY387" s="15"/>
      <c r="BZ387" s="15"/>
    </row>
    <row r="388" spans="77:78">
      <c r="BY388" s="15"/>
      <c r="BZ388" s="15"/>
    </row>
    <row r="389" spans="77:78">
      <c r="BY389" s="15"/>
      <c r="BZ389" s="15"/>
    </row>
    <row r="390" spans="77:78">
      <c r="BY390" s="15"/>
      <c r="BZ390" s="15"/>
    </row>
    <row r="391" spans="77:78">
      <c r="BY391" s="15"/>
      <c r="BZ391" s="15"/>
    </row>
    <row r="392" spans="77:78">
      <c r="BY392" s="15"/>
      <c r="BZ392" s="15"/>
    </row>
    <row r="393" spans="77:78">
      <c r="BY393" s="15"/>
      <c r="BZ393" s="15"/>
    </row>
    <row r="394" spans="77:78">
      <c r="BY394" s="15"/>
      <c r="BZ394" s="15"/>
    </row>
    <row r="395" spans="77:78">
      <c r="BY395" s="15"/>
      <c r="BZ395" s="15"/>
    </row>
    <row r="396" spans="77:78">
      <c r="BY396" s="15"/>
      <c r="BZ396" s="15"/>
    </row>
    <row r="397" spans="77:78">
      <c r="BY397" s="15"/>
      <c r="BZ397" s="15"/>
    </row>
    <row r="398" spans="77:78">
      <c r="BY398" s="15"/>
      <c r="BZ398" s="15"/>
    </row>
    <row r="399" spans="77:78">
      <c r="BY399" s="15"/>
      <c r="BZ399" s="15"/>
    </row>
    <row r="400" spans="77:78">
      <c r="BY400" s="15"/>
      <c r="BZ400" s="15"/>
    </row>
    <row r="401" spans="77:78">
      <c r="BY401" s="15"/>
      <c r="BZ401" s="15"/>
    </row>
    <row r="402" spans="77:78">
      <c r="BY402" s="15"/>
      <c r="BZ402" s="15"/>
    </row>
    <row r="403" spans="77:78">
      <c r="BY403" s="15"/>
      <c r="BZ403" s="15"/>
    </row>
    <row r="404" spans="77:78">
      <c r="BY404" s="15"/>
      <c r="BZ404" s="15"/>
    </row>
    <row r="405" spans="77:78">
      <c r="BY405" s="15"/>
      <c r="BZ405" s="15"/>
    </row>
    <row r="406" spans="77:78">
      <c r="BY406" s="15"/>
      <c r="BZ406" s="15"/>
    </row>
    <row r="407" spans="77:78">
      <c r="BY407" s="15"/>
      <c r="BZ407" s="15"/>
    </row>
    <row r="408" spans="77:78">
      <c r="BY408" s="15"/>
      <c r="BZ408" s="15"/>
    </row>
    <row r="409" spans="77:78">
      <c r="BY409" s="15"/>
      <c r="BZ409" s="15"/>
    </row>
    <row r="410" spans="77:78">
      <c r="BY410" s="15"/>
      <c r="BZ410" s="15"/>
    </row>
    <row r="411" spans="77:78">
      <c r="BY411" s="15"/>
      <c r="BZ411" s="15"/>
    </row>
    <row r="412" spans="77:78">
      <c r="BY412" s="15"/>
      <c r="BZ412" s="15"/>
    </row>
    <row r="413" spans="77:78">
      <c r="BY413" s="15"/>
      <c r="BZ413" s="15"/>
    </row>
    <row r="414" spans="77:78">
      <c r="BY414" s="15"/>
      <c r="BZ414" s="15"/>
    </row>
    <row r="415" spans="77:78">
      <c r="BY415" s="15"/>
      <c r="BZ415" s="15"/>
    </row>
    <row r="416" spans="77:78">
      <c r="BY416" s="15"/>
      <c r="BZ416" s="15"/>
    </row>
    <row r="417" spans="77:78">
      <c r="BY417" s="15"/>
      <c r="BZ417" s="15"/>
    </row>
    <row r="418" spans="77:78">
      <c r="BY418" s="15"/>
      <c r="BZ418" s="15"/>
    </row>
    <row r="419" spans="77:78">
      <c r="BY419" s="15"/>
      <c r="BZ419" s="15"/>
    </row>
    <row r="420" spans="77:78">
      <c r="BY420" s="15"/>
      <c r="BZ420" s="15"/>
    </row>
    <row r="421" spans="77:78">
      <c r="BY421" s="15"/>
      <c r="BZ421" s="15"/>
    </row>
    <row r="422" spans="77:78">
      <c r="BY422" s="15"/>
      <c r="BZ422" s="15"/>
    </row>
    <row r="423" spans="77:78">
      <c r="BY423" s="15"/>
      <c r="BZ423" s="15"/>
    </row>
    <row r="424" spans="77:78">
      <c r="BY424" s="15"/>
      <c r="BZ424" s="15"/>
    </row>
    <row r="425" spans="77:78">
      <c r="BY425" s="15"/>
      <c r="BZ425" s="15"/>
    </row>
    <row r="426" spans="77:78">
      <c r="BY426" s="15"/>
      <c r="BZ426" s="15"/>
    </row>
    <row r="427" spans="77:78">
      <c r="BY427" s="15"/>
      <c r="BZ427" s="15"/>
    </row>
    <row r="428" spans="77:78">
      <c r="BY428" s="15"/>
      <c r="BZ428" s="15"/>
    </row>
    <row r="429" spans="77:78">
      <c r="BY429" s="15"/>
      <c r="BZ429" s="15"/>
    </row>
    <row r="430" spans="77:78">
      <c r="BY430" s="15"/>
      <c r="BZ430" s="15"/>
    </row>
    <row r="431" spans="77:78">
      <c r="BY431" s="15"/>
      <c r="BZ431" s="15"/>
    </row>
    <row r="432" spans="77:78">
      <c r="BY432" s="15"/>
      <c r="BZ432" s="15"/>
    </row>
    <row r="433" spans="77:78">
      <c r="BY433" s="15"/>
      <c r="BZ433" s="15"/>
    </row>
    <row r="434" spans="77:78">
      <c r="BY434" s="15"/>
      <c r="BZ434" s="15"/>
    </row>
    <row r="435" spans="77:78">
      <c r="BY435" s="15"/>
      <c r="BZ435" s="15"/>
    </row>
    <row r="436" spans="77:78">
      <c r="BY436" s="15"/>
      <c r="BZ436" s="15"/>
    </row>
    <row r="437" spans="77:78">
      <c r="BY437" s="15"/>
      <c r="BZ437" s="15"/>
    </row>
    <row r="438" spans="77:78">
      <c r="BY438" s="15"/>
      <c r="BZ438" s="15"/>
    </row>
    <row r="439" spans="77:78">
      <c r="BY439" s="15"/>
      <c r="BZ439" s="15"/>
    </row>
    <row r="440" spans="77:78">
      <c r="BY440" s="15"/>
      <c r="BZ440" s="15"/>
    </row>
    <row r="441" spans="77:78">
      <c r="BY441" s="15"/>
      <c r="BZ441" s="15"/>
    </row>
    <row r="442" spans="77:78">
      <c r="BY442" s="15"/>
      <c r="BZ442" s="15"/>
    </row>
    <row r="443" spans="77:78">
      <c r="BY443" s="15"/>
      <c r="BZ443" s="15"/>
    </row>
    <row r="444" spans="77:78">
      <c r="BY444" s="15"/>
      <c r="BZ444" s="15"/>
    </row>
    <row r="445" spans="77:78">
      <c r="BY445" s="15"/>
      <c r="BZ445" s="15"/>
    </row>
    <row r="446" spans="77:78">
      <c r="BY446" s="15"/>
      <c r="BZ446" s="15"/>
    </row>
    <row r="447" spans="77:78">
      <c r="BY447" s="15"/>
      <c r="BZ447" s="15"/>
    </row>
    <row r="448" spans="77:78">
      <c r="BY448" s="15"/>
      <c r="BZ448" s="15"/>
    </row>
    <row r="449" spans="77:78">
      <c r="BY449" s="15"/>
      <c r="BZ449" s="15"/>
    </row>
    <row r="450" spans="77:78">
      <c r="BY450" s="15"/>
      <c r="BZ450" s="15"/>
    </row>
    <row r="451" spans="77:78">
      <c r="BY451" s="15"/>
      <c r="BZ451" s="15"/>
    </row>
    <row r="452" spans="77:78">
      <c r="BY452" s="15"/>
      <c r="BZ452" s="15"/>
    </row>
    <row r="453" spans="77:78">
      <c r="BY453" s="15"/>
      <c r="BZ453" s="15"/>
    </row>
    <row r="454" spans="77:78">
      <c r="BY454" s="15"/>
      <c r="BZ454" s="15"/>
    </row>
    <row r="455" spans="77:78">
      <c r="BY455" s="15"/>
      <c r="BZ455" s="15"/>
    </row>
    <row r="456" spans="77:78">
      <c r="BY456" s="15"/>
      <c r="BZ456" s="15"/>
    </row>
    <row r="457" spans="77:78">
      <c r="BY457" s="15"/>
      <c r="BZ457" s="15"/>
    </row>
    <row r="458" spans="77:78">
      <c r="BY458" s="15"/>
      <c r="BZ458" s="15"/>
    </row>
    <row r="459" spans="77:78">
      <c r="BY459" s="15"/>
      <c r="BZ459" s="15"/>
    </row>
    <row r="460" spans="77:78">
      <c r="BY460" s="15"/>
      <c r="BZ460" s="15"/>
    </row>
    <row r="461" spans="77:78">
      <c r="BY461" s="15"/>
      <c r="BZ461" s="15"/>
    </row>
    <row r="462" spans="77:78">
      <c r="BY462" s="15"/>
      <c r="BZ462" s="15"/>
    </row>
    <row r="463" spans="77:78">
      <c r="BY463" s="15"/>
      <c r="BZ463" s="15"/>
    </row>
    <row r="464" spans="77:78">
      <c r="BY464" s="15"/>
      <c r="BZ464" s="15"/>
    </row>
    <row r="465" spans="77:78">
      <c r="BY465" s="15"/>
      <c r="BZ465" s="15"/>
    </row>
    <row r="466" spans="77:78">
      <c r="BY466" s="15"/>
      <c r="BZ466" s="15"/>
    </row>
    <row r="467" spans="77:78">
      <c r="BY467" s="15"/>
      <c r="BZ467" s="15"/>
    </row>
    <row r="468" spans="77:78">
      <c r="BY468" s="15"/>
      <c r="BZ468" s="15"/>
    </row>
    <row r="469" spans="77:78">
      <c r="BY469" s="15"/>
      <c r="BZ469" s="15"/>
    </row>
    <row r="470" spans="77:78">
      <c r="BY470" s="15"/>
      <c r="BZ470" s="15"/>
    </row>
    <row r="471" spans="77:78">
      <c r="BY471" s="15"/>
      <c r="BZ471" s="15"/>
    </row>
    <row r="472" spans="77:78">
      <c r="BY472" s="15"/>
      <c r="BZ472" s="15"/>
    </row>
    <row r="473" spans="77:78">
      <c r="BY473" s="15"/>
      <c r="BZ473" s="15"/>
    </row>
    <row r="474" spans="77:78">
      <c r="BY474" s="15"/>
      <c r="BZ474" s="15"/>
    </row>
    <row r="475" spans="77:78">
      <c r="BY475" s="15"/>
      <c r="BZ475" s="15"/>
    </row>
    <row r="476" spans="77:78">
      <c r="BY476" s="15"/>
      <c r="BZ476" s="15"/>
    </row>
    <row r="477" spans="77:78">
      <c r="BY477" s="15"/>
      <c r="BZ477" s="15"/>
    </row>
    <row r="478" spans="77:78">
      <c r="BY478" s="15"/>
      <c r="BZ478" s="15"/>
    </row>
    <row r="479" spans="77:78">
      <c r="BY479" s="15"/>
      <c r="BZ479" s="15"/>
    </row>
    <row r="480" spans="77:78">
      <c r="BY480" s="15"/>
      <c r="BZ480" s="15"/>
    </row>
  </sheetData>
  <autoFilter ref="A12:CC31"/>
  <mergeCells count="152">
    <mergeCell ref="AG2:AL2"/>
    <mergeCell ref="AW7:AW8"/>
    <mergeCell ref="AX7:AX8"/>
    <mergeCell ref="BU7:BU8"/>
    <mergeCell ref="BV7:BV8"/>
    <mergeCell ref="CA6:CA11"/>
    <mergeCell ref="AT7:AT8"/>
    <mergeCell ref="AK9:AK11"/>
    <mergeCell ref="AL9:AL11"/>
    <mergeCell ref="AK7:AK8"/>
    <mergeCell ref="A3:AL3"/>
    <mergeCell ref="A4:AL4"/>
    <mergeCell ref="K9:K11"/>
    <mergeCell ref="L9:L11"/>
    <mergeCell ref="M9:M11"/>
    <mergeCell ref="O9:O11"/>
    <mergeCell ref="N9:N11"/>
    <mergeCell ref="T7:U8"/>
    <mergeCell ref="Y7:Z8"/>
    <mergeCell ref="C9:C11"/>
    <mergeCell ref="Z9:Z11"/>
    <mergeCell ref="AA9:AA11"/>
    <mergeCell ref="U9:U11"/>
    <mergeCell ref="W9:W11"/>
    <mergeCell ref="CB6:CB11"/>
    <mergeCell ref="CC6:CC11"/>
    <mergeCell ref="CA13:CC13"/>
    <mergeCell ref="AJ9:AJ11"/>
    <mergeCell ref="BY13:BZ13"/>
    <mergeCell ref="BY6:BY11"/>
    <mergeCell ref="BZ6:BZ11"/>
    <mergeCell ref="AQ7:AQ8"/>
    <mergeCell ref="AR7:AR8"/>
    <mergeCell ref="AS7:AS8"/>
    <mergeCell ref="AE6:AL6"/>
    <mergeCell ref="AI7:AI8"/>
    <mergeCell ref="AJ7:AJ8"/>
    <mergeCell ref="BT7:BT8"/>
    <mergeCell ref="AY7:AY8"/>
    <mergeCell ref="AZ7:AZ8"/>
    <mergeCell ref="BA7:BA8"/>
    <mergeCell ref="BB7:BB8"/>
    <mergeCell ref="BI7:BI8"/>
    <mergeCell ref="BJ7:BJ8"/>
    <mergeCell ref="BK7:BK8"/>
    <mergeCell ref="BR7:BR8"/>
    <mergeCell ref="BS7:BS8"/>
    <mergeCell ref="AV9:AV11"/>
    <mergeCell ref="A23:AL23"/>
    <mergeCell ref="A31:B31"/>
    <mergeCell ref="A24:AL24"/>
    <mergeCell ref="A14:AL14"/>
    <mergeCell ref="A22:B22"/>
    <mergeCell ref="J8:K8"/>
    <mergeCell ref="L8:M8"/>
    <mergeCell ref="Q9:Q11"/>
    <mergeCell ref="R9:R11"/>
    <mergeCell ref="J9:J11"/>
    <mergeCell ref="A13:AL13"/>
    <mergeCell ref="AG9:AG11"/>
    <mergeCell ref="AH9:AH11"/>
    <mergeCell ref="V9:V11"/>
    <mergeCell ref="AC9:AC11"/>
    <mergeCell ref="AE9:AE11"/>
    <mergeCell ref="AF9:AF11"/>
    <mergeCell ref="Y9:Y11"/>
    <mergeCell ref="AB9:AB11"/>
    <mergeCell ref="T9:T11"/>
    <mergeCell ref="A6:A11"/>
    <mergeCell ref="B6:B11"/>
    <mergeCell ref="C6:C8"/>
    <mergeCell ref="D6:D8"/>
    <mergeCell ref="AL7:AL8"/>
    <mergeCell ref="AC7:AD8"/>
    <mergeCell ref="AE7:AF8"/>
    <mergeCell ref="AG7:AH8"/>
    <mergeCell ref="AD9:AD11"/>
    <mergeCell ref="AI9:AI11"/>
    <mergeCell ref="P9:P11"/>
    <mergeCell ref="R8:S8"/>
    <mergeCell ref="AA7:AB8"/>
    <mergeCell ref="V7:X8"/>
    <mergeCell ref="D9:D11"/>
    <mergeCell ref="S9:S11"/>
    <mergeCell ref="G9:G11"/>
    <mergeCell ref="I9:I11"/>
    <mergeCell ref="N8:O8"/>
    <mergeCell ref="P8:Q8"/>
    <mergeCell ref="H9:H11"/>
    <mergeCell ref="G6:G8"/>
    <mergeCell ref="H6:AD6"/>
    <mergeCell ref="H7:S7"/>
    <mergeCell ref="X9:X11"/>
    <mergeCell ref="BE1:BK1"/>
    <mergeCell ref="AN6:AY6"/>
    <mergeCell ref="AZ6:BK6"/>
    <mergeCell ref="AN7:AN8"/>
    <mergeCell ref="AO7:AO8"/>
    <mergeCell ref="AP7:AP8"/>
    <mergeCell ref="BC7:BC8"/>
    <mergeCell ref="BD7:BD8"/>
    <mergeCell ref="AU7:AU8"/>
    <mergeCell ref="AV7:AV8"/>
    <mergeCell ref="BE7:BE8"/>
    <mergeCell ref="BF7:BF8"/>
    <mergeCell ref="BG7:BG8"/>
    <mergeCell ref="AX9:AX11"/>
    <mergeCell ref="AY9:AY11"/>
    <mergeCell ref="AZ9:AZ11"/>
    <mergeCell ref="BA9:BA11"/>
    <mergeCell ref="BF9:BF11"/>
    <mergeCell ref="BC9:BC11"/>
    <mergeCell ref="BL13:BW13"/>
    <mergeCell ref="BJ9:BJ11"/>
    <mergeCell ref="AW9:AW11"/>
    <mergeCell ref="BU9:BU11"/>
    <mergeCell ref="BO9:BO11"/>
    <mergeCell ref="BP9:BP11"/>
    <mergeCell ref="BD9:BD11"/>
    <mergeCell ref="BG9:BG11"/>
    <mergeCell ref="BH9:BH11"/>
    <mergeCell ref="BI9:BI11"/>
    <mergeCell ref="BE9:BE11"/>
    <mergeCell ref="BQ9:BQ11"/>
    <mergeCell ref="BR9:BR11"/>
    <mergeCell ref="BS9:BS11"/>
    <mergeCell ref="BK9:BK11"/>
    <mergeCell ref="BB9:BB11"/>
    <mergeCell ref="AI1:AL1"/>
    <mergeCell ref="AN9:AN11"/>
    <mergeCell ref="BO7:BO8"/>
    <mergeCell ref="BP7:BP8"/>
    <mergeCell ref="BQ7:BQ8"/>
    <mergeCell ref="BT9:BT11"/>
    <mergeCell ref="BL6:BW6"/>
    <mergeCell ref="BL9:BL11"/>
    <mergeCell ref="BM9:BM11"/>
    <mergeCell ref="BN9:BN11"/>
    <mergeCell ref="BW7:BW8"/>
    <mergeCell ref="BL7:BL8"/>
    <mergeCell ref="BM7:BM8"/>
    <mergeCell ref="BN7:BN8"/>
    <mergeCell ref="BV9:BV11"/>
    <mergeCell ref="BW9:BW11"/>
    <mergeCell ref="AO9:AO11"/>
    <mergeCell ref="AP9:AP11"/>
    <mergeCell ref="AQ9:AQ11"/>
    <mergeCell ref="AR9:AR11"/>
    <mergeCell ref="BH7:BH8"/>
    <mergeCell ref="AS9:AS11"/>
    <mergeCell ref="AT9:AT11"/>
    <mergeCell ref="AU9:AU11"/>
  </mergeCells>
  <phoneticPr fontId="49" type="noConversion"/>
  <pageMargins left="0.39370078740157483" right="0.19685039370078741" top="1.3779527559055118" bottom="0.31496062992125984" header="0.19685039370078741" footer="0.15748031496062992"/>
  <pageSetup scale="57" fitToHeight="0" orientation="landscape" useFirstPageNumber="1" r:id="rId1"/>
  <headerFooter alignWithMargins="0">
    <oddFooter>&amp;C&amp;"Arial Narrow,обычный"&amp;7&amp;P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"/>
  <sheetViews>
    <sheetView tabSelected="1" view="pageBreakPreview" zoomScale="110" zoomScaleSheetLayoutView="110" workbookViewId="0">
      <selection activeCell="E1" sqref="E1:F1"/>
    </sheetView>
  </sheetViews>
  <sheetFormatPr defaultRowHeight="12.75"/>
  <cols>
    <col min="1" max="1" width="7" customWidth="1"/>
    <col min="2" max="2" width="59.6640625" customWidth="1"/>
    <col min="3" max="3" width="16" customWidth="1"/>
    <col min="4" max="4" width="20.83203125" style="94" customWidth="1"/>
    <col min="5" max="5" width="14.6640625" style="94" customWidth="1"/>
    <col min="6" max="6" width="18" customWidth="1"/>
    <col min="7" max="7" width="11.83203125" hidden="1" customWidth="1"/>
    <col min="8" max="10" width="8.83203125" hidden="1" customWidth="1"/>
  </cols>
  <sheetData>
    <row r="1" spans="1:10" s="22" customFormat="1" ht="50.25" customHeight="1">
      <c r="B1" s="72"/>
      <c r="C1" s="77"/>
      <c r="D1" s="77"/>
      <c r="E1" s="161" t="s">
        <v>183</v>
      </c>
      <c r="F1" s="161"/>
    </row>
    <row r="2" spans="1:10" s="22" customFormat="1" ht="37.9" customHeight="1">
      <c r="B2" s="72"/>
      <c r="C2" s="31"/>
      <c r="D2" s="231" t="s">
        <v>173</v>
      </c>
      <c r="E2" s="232"/>
      <c r="F2" s="232"/>
      <c r="G2" s="232"/>
      <c r="H2" s="232"/>
      <c r="I2" s="232"/>
      <c r="J2" s="232"/>
    </row>
    <row r="3" spans="1:10" s="22" customFormat="1" ht="12.75" customHeight="1">
      <c r="A3" s="182" t="s">
        <v>77</v>
      </c>
      <c r="B3" s="182"/>
      <c r="C3" s="182"/>
      <c r="D3" s="182"/>
      <c r="E3" s="182"/>
      <c r="F3" s="182"/>
      <c r="G3" s="79"/>
      <c r="H3" s="79"/>
      <c r="I3" s="79"/>
      <c r="J3" s="79"/>
    </row>
    <row r="4" spans="1:10" s="22" customFormat="1">
      <c r="A4" s="182"/>
      <c r="B4" s="182"/>
      <c r="C4" s="182"/>
      <c r="D4" s="182"/>
      <c r="E4" s="182"/>
      <c r="F4" s="182"/>
      <c r="G4" s="80"/>
      <c r="H4" s="80"/>
      <c r="I4" s="80"/>
      <c r="J4" s="80"/>
    </row>
    <row r="5" spans="1:10" ht="4.5" customHeight="1">
      <c r="A5" s="166"/>
      <c r="B5" s="166"/>
      <c r="C5" s="166"/>
      <c r="D5" s="166"/>
      <c r="E5" s="166"/>
      <c r="F5" s="166"/>
    </row>
    <row r="6" spans="1:10">
      <c r="A6" s="167" t="s">
        <v>16</v>
      </c>
      <c r="B6" s="167" t="s">
        <v>39</v>
      </c>
      <c r="C6" s="162" t="s">
        <v>90</v>
      </c>
      <c r="D6" s="221" t="s">
        <v>142</v>
      </c>
      <c r="E6" s="221" t="s">
        <v>122</v>
      </c>
      <c r="F6" s="167" t="s">
        <v>91</v>
      </c>
    </row>
    <row r="7" spans="1:10" ht="31.5" customHeight="1">
      <c r="A7" s="172"/>
      <c r="B7" s="172"/>
      <c r="C7" s="163"/>
      <c r="D7" s="223"/>
      <c r="E7" s="223"/>
      <c r="F7" s="168"/>
    </row>
    <row r="8" spans="1:10">
      <c r="A8" s="173"/>
      <c r="B8" s="173"/>
      <c r="C8" s="32" t="s">
        <v>92</v>
      </c>
      <c r="D8" s="73" t="s">
        <v>93</v>
      </c>
      <c r="E8" s="73" t="s">
        <v>120</v>
      </c>
      <c r="F8" s="67" t="s">
        <v>94</v>
      </c>
    </row>
    <row r="9" spans="1:10">
      <c r="A9" s="67">
        <v>1</v>
      </c>
      <c r="B9" s="67">
        <v>2</v>
      </c>
      <c r="C9" s="95">
        <v>3</v>
      </c>
      <c r="D9" s="73">
        <v>4</v>
      </c>
      <c r="E9" s="73">
        <v>5</v>
      </c>
      <c r="F9" s="67">
        <v>6</v>
      </c>
    </row>
    <row r="10" spans="1:10" ht="30" customHeight="1">
      <c r="A10" s="169" t="s">
        <v>58</v>
      </c>
      <c r="B10" s="171"/>
      <c r="C10" s="96">
        <f>SUM(C11:C11)</f>
        <v>3001.02</v>
      </c>
      <c r="D10" s="8">
        <v>164</v>
      </c>
      <c r="E10" s="73">
        <f>SUM(E11:E11)</f>
        <v>7</v>
      </c>
      <c r="F10" s="68">
        <v>7396075.4699999997</v>
      </c>
    </row>
    <row r="11" spans="1:10" ht="32.450000000000003" customHeight="1">
      <c r="A11" s="29">
        <v>1</v>
      </c>
      <c r="B11" s="93" t="s">
        <v>79</v>
      </c>
      <c r="C11" s="68">
        <f>'Приложение 1.1'!I19</f>
        <v>3001.02</v>
      </c>
      <c r="D11" s="8">
        <v>164</v>
      </c>
      <c r="E11" s="73">
        <v>7</v>
      </c>
      <c r="F11" s="68">
        <v>7396075.4699999997</v>
      </c>
    </row>
    <row r="12" spans="1:10" ht="33" customHeight="1">
      <c r="A12" s="169" t="s">
        <v>57</v>
      </c>
      <c r="B12" s="171"/>
      <c r="C12" s="96">
        <v>8702.75</v>
      </c>
      <c r="D12" s="8">
        <v>313</v>
      </c>
      <c r="E12" s="73">
        <v>6</v>
      </c>
      <c r="F12" s="68">
        <v>13291722.310000001</v>
      </c>
    </row>
    <row r="13" spans="1:10" ht="29.45" customHeight="1">
      <c r="A13" s="29">
        <v>1</v>
      </c>
      <c r="B13" s="93" t="s">
        <v>79</v>
      </c>
      <c r="C13" s="68">
        <v>8702.75</v>
      </c>
      <c r="D13" s="8">
        <v>313</v>
      </c>
      <c r="E13" s="73">
        <v>6</v>
      </c>
      <c r="F13" s="68">
        <v>13291722.310000001</v>
      </c>
    </row>
  </sheetData>
  <mergeCells count="12">
    <mergeCell ref="E1:F1"/>
    <mergeCell ref="A3:F4"/>
    <mergeCell ref="D2:J2"/>
    <mergeCell ref="A12:B12"/>
    <mergeCell ref="A10:B10"/>
    <mergeCell ref="F6:F7"/>
    <mergeCell ref="A5:F5"/>
    <mergeCell ref="A6:A8"/>
    <mergeCell ref="B6:B8"/>
    <mergeCell ref="C6:C7"/>
    <mergeCell ref="D6:D7"/>
    <mergeCell ref="E6:E7"/>
  </mergeCells>
  <phoneticPr fontId="49" type="noConversion"/>
  <pageMargins left="0.74803149606299213" right="0.19685039370078741" top="1.3779527559055118" bottom="0.31496062992125984" header="0.19685039370078741" footer="0.19685039370078741"/>
  <pageSetup fitToHeight="0" orientation="landscape" useFirstPageNumber="1" r:id="rId1"/>
  <headerFooter alignWithMargins="0">
    <oddFooter>&amp;C&amp;"Arial Narrow,обычный"&amp;7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1.1</vt:lpstr>
      <vt:lpstr>Приложение 2.1</vt:lpstr>
      <vt:lpstr>Приложение 3.1</vt:lpstr>
      <vt:lpstr>'Приложение 1'!Область_печати</vt:lpstr>
      <vt:lpstr>'Приложение 1.1'!Область_печати</vt:lpstr>
      <vt:lpstr>'Приложение 2'!Область_печати</vt:lpstr>
      <vt:lpstr>'Приложение 2.1'!Область_печати</vt:lpstr>
      <vt:lpstr>'Приложение 3'!Область_печати</vt:lpstr>
      <vt:lpstr>'Приложение 3.1'!Область_печати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Лидия</cp:lastModifiedBy>
  <cp:lastPrinted>2020-01-23T05:47:02Z</cp:lastPrinted>
  <dcterms:created xsi:type="dcterms:W3CDTF">2014-06-23T04:55:08Z</dcterms:created>
  <dcterms:modified xsi:type="dcterms:W3CDTF">2020-08-18T12:31:39Z</dcterms:modified>
</cp:coreProperties>
</file>