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51" i="2" l="1"/>
  <c r="D51" i="2"/>
  <c r="D7" i="2"/>
  <c r="J11" i="2" l="1"/>
  <c r="J54" i="2"/>
  <c r="G7" i="2"/>
  <c r="I11" i="2"/>
  <c r="F51" i="2"/>
  <c r="E51" i="2"/>
  <c r="J35" i="2"/>
  <c r="I50" i="2" l="1"/>
  <c r="J50" i="2"/>
  <c r="J47" i="2"/>
  <c r="I47" i="2"/>
  <c r="D46" i="2" l="1"/>
  <c r="D41" i="2"/>
  <c r="D27" i="2"/>
  <c r="D21" i="2"/>
  <c r="G46" i="2"/>
  <c r="G27" i="2"/>
  <c r="G41" i="2"/>
  <c r="G21" i="2"/>
  <c r="G49" i="2" l="1"/>
  <c r="D49" i="2"/>
  <c r="I49" i="2" s="1"/>
  <c r="J49" i="2" l="1"/>
  <c r="I8" i="2"/>
  <c r="J23" i="2"/>
  <c r="I35" i="2" l="1"/>
  <c r="I54" i="2" l="1"/>
  <c r="J53" i="2"/>
  <c r="J52" i="2"/>
  <c r="I52" i="2"/>
  <c r="J51" i="2"/>
  <c r="F46" i="2"/>
  <c r="E46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G38" i="2"/>
  <c r="J38" i="2" s="1"/>
  <c r="F38" i="2"/>
  <c r="E38" i="2"/>
  <c r="D38" i="2"/>
  <c r="J37" i="2"/>
  <c r="I37" i="2"/>
  <c r="I36" i="2"/>
  <c r="J34" i="2"/>
  <c r="I34" i="2"/>
  <c r="J33" i="2"/>
  <c r="I33" i="2"/>
  <c r="G32" i="2"/>
  <c r="F32" i="2"/>
  <c r="E32" i="2"/>
  <c r="D32" i="2"/>
  <c r="J30" i="2"/>
  <c r="I30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I15" i="2"/>
  <c r="I14" i="2"/>
  <c r="J12" i="2"/>
  <c r="I12" i="2"/>
  <c r="J10" i="2"/>
  <c r="I10" i="2"/>
  <c r="J9" i="2"/>
  <c r="I9" i="2"/>
  <c r="J8" i="2"/>
  <c r="F7" i="2"/>
  <c r="E7" i="2"/>
  <c r="D55" i="2" l="1"/>
  <c r="G55" i="2"/>
  <c r="J55" i="2" s="1"/>
  <c r="J32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<sst xmlns="http://schemas.openxmlformats.org/spreadsheetml/2006/main" count="154" uniqueCount="114">
  <si>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</si>
  <si>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</si>
  <si>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</si>
  <si>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</si>
  <si>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</si>
  <si>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</si>
  <si>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</si>
  <si>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</si>
  <si>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</si>
  <si>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</si>
  <si>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</si>
  <si>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</si>
  <si>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</si>
  <si>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</si>
  <si>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</si>
  <si>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</si>
  <si>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</si>
  <si>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</si>
  <si>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</si>
  <si>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</si>
  <si>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</si>
  <si>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</si>
  <si>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</si>
  <si>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</si>
  <si>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</si>
  <si>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</si>
  <si>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</si>
  <si>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</si>
  <si>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</si>
  <si>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</si>
  <si>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</si>
  <si>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</si>
  <si>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</si>
  <si>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</si>
  <si>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</si>
  <si>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</si>
  <si>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</si>
  <si>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</si>
  <si>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</si>
  <si>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</si>
  <si>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</si>
  <si>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</si>
  <si>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</si>
  <si>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</si>
  <si>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</si>
  <si>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</si>
  <si>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</si>
  <si>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</si>
  <si>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</si>
  <si>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</si>
  <si>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</si>
  <si>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</si>
  <si>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</si>
  <si>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</si>
  <si>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</si>
  <si>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</si>
  <si>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</si>
  <si>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</si>
  <si>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</si>
  <si>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</si>
  <si>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</si>
  <si>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</si>
  <si>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</si>
  <si>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</si>
  <si>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</si>
  <si>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</si>
  <si>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</si>
  <si>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</si>
  <si>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</si>
  <si>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</si>
  <si>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</si>
  <si>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</si>
  <si>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</si>
  <si>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</si>
  <si>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</si>
  <si>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</si>
  <si>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</si>
  <si>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</si>
  <si>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</si>
  <si>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</si>
  <si>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</si>
  <si>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</si>
  <si>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</si>
  <si>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</si>
  <si>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</si>
  <si>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</si>
  <si>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</si>
  <si>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</si>
  <si>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</si>
  <si>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</si>
  <si>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</si>
  <si>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</si>
  <si>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</si>
  <si>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</si>
  <si>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</si>
  <si>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</si>
  <si>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</si>
  <si>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</si>
  <si>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</si>
  <si>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</si>
  <si>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</si>
  <si>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</si>
  <si>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</si>
  <si>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</si>
  <si>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</si>
  <si>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</si>
  <si>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</si>
  <si>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</si>
  <si>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</si>
  <si>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Кассовое исполнение                                                               за 1 квартал 2019 года</t>
  </si>
  <si>
    <t>Уточненные плановые  назначения на 2020 год</t>
  </si>
  <si>
    <t>Кассовое исполнение                                                               за 1 квартал                                                                           2020 года</t>
  </si>
  <si>
    <t>Темп роста 2020 к соответствующему периоду 2019, %</t>
  </si>
  <si>
    <t xml:space="preserve">Сведения об исполнении бюджета Трубчевского муниципального района Брянской области  за 1 квартал 2020 года по расходам в разрезе разделов и подразделов классификации расходов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</si>
</sst>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BreakPreview" zoomScaleNormal="100" zoomScaleSheetLayoutView="100" workbookViewId="0">
      <selection activeCell="A35" sqref="A35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29" t="s">
        <v>113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0" t="s">
        <v>0</v>
      </c>
      <c r="J3" s="30"/>
      <c r="L3" t="s">
        <v>107</v>
      </c>
    </row>
    <row r="4" spans="1:12" s="4" customFormat="1" ht="22.5" customHeight="1" x14ac:dyDescent="0.25">
      <c r="A4" s="31" t="s">
        <v>1</v>
      </c>
      <c r="B4" s="31" t="s">
        <v>2</v>
      </c>
      <c r="C4" s="32" t="s">
        <v>109</v>
      </c>
      <c r="D4" s="31" t="s">
        <v>110</v>
      </c>
      <c r="E4" s="32" t="s">
        <v>3</v>
      </c>
      <c r="F4" s="32"/>
      <c r="G4" s="32" t="s">
        <v>111</v>
      </c>
      <c r="H4" s="32"/>
      <c r="I4" s="32" t="s">
        <v>4</v>
      </c>
      <c r="J4" s="33" t="s">
        <v>112</v>
      </c>
    </row>
    <row r="5" spans="1:12" s="4" customFormat="1" ht="15.75" customHeight="1" x14ac:dyDescent="0.25">
      <c r="A5" s="31"/>
      <c r="B5" s="31"/>
      <c r="C5" s="32"/>
      <c r="D5" s="31"/>
      <c r="E5" s="32"/>
      <c r="F5" s="32"/>
      <c r="G5" s="32"/>
      <c r="H5" s="32"/>
      <c r="I5" s="32"/>
      <c r="J5" s="33"/>
    </row>
    <row r="6" spans="1:12" s="4" customFormat="1" ht="57" customHeight="1" x14ac:dyDescent="0.25">
      <c r="A6" s="31"/>
      <c r="B6" s="31"/>
      <c r="C6" s="32"/>
      <c r="D6" s="31"/>
      <c r="E6" s="32"/>
      <c r="F6" s="32"/>
      <c r="G6" s="32"/>
      <c r="H6" s="32"/>
      <c r="I6" s="32"/>
      <c r="J6" s="33"/>
    </row>
    <row r="7" spans="1:12" ht="15.75" x14ac:dyDescent="0.25">
      <c r="A7" s="5" t="s">
        <v>5</v>
      </c>
      <c r="B7" s="6" t="s">
        <v>6</v>
      </c>
      <c r="C7" s="21">
        <v>13639354.529999999</v>
      </c>
      <c r="D7" s="21">
        <f>D8+D9+D10+D11+D12+D14+D15+D13</f>
        <v>66219391.710000001</v>
      </c>
      <c r="E7" s="21">
        <f>SUM(E8:E15)</f>
        <v>0</v>
      </c>
      <c r="F7" s="21">
        <f>SUM(F8:F15)</f>
        <v>0</v>
      </c>
      <c r="G7" s="21">
        <f>G8+G9+G10+G11+G12+G14+G15</f>
        <v>15708528.890000001</v>
      </c>
      <c r="H7" s="21" t="s">
        <v>7</v>
      </c>
      <c r="I7" s="22">
        <f t="shared" ref="I7:I15" si="0">G7/D7*100</f>
        <v>23.721946826080263</v>
      </c>
      <c r="J7" s="22">
        <f>G7/C7*100</f>
        <v>115.17061790166694</v>
      </c>
    </row>
    <row r="8" spans="1:12" ht="46.5" customHeight="1" x14ac:dyDescent="0.25">
      <c r="A8" s="7" t="s">
        <v>8</v>
      </c>
      <c r="B8" s="8" t="s">
        <v>9</v>
      </c>
      <c r="C8" s="23">
        <v>164802.48000000001</v>
      </c>
      <c r="D8" s="23">
        <v>1434000</v>
      </c>
      <c r="E8" s="23"/>
      <c r="F8" s="23"/>
      <c r="G8" s="23">
        <v>221182.26</v>
      </c>
      <c r="H8" s="23" t="s">
        <v>7</v>
      </c>
      <c r="I8" s="24">
        <f t="shared" si="0"/>
        <v>15.424146443514644</v>
      </c>
      <c r="J8" s="24">
        <f>G8/C8*100</f>
        <v>134.21051673494233</v>
      </c>
    </row>
    <row r="9" spans="1:12" ht="66.75" customHeight="1" x14ac:dyDescent="0.25">
      <c r="A9" s="7" t="s">
        <v>10</v>
      </c>
      <c r="B9" s="8" t="s">
        <v>11</v>
      </c>
      <c r="C9" s="23">
        <v>269324.25</v>
      </c>
      <c r="D9" s="23">
        <v>1437000</v>
      </c>
      <c r="E9" s="23"/>
      <c r="F9" s="23"/>
      <c r="G9" s="23">
        <v>283439.73</v>
      </c>
      <c r="H9" s="23" t="s">
        <v>7</v>
      </c>
      <c r="I9" s="24">
        <f t="shared" si="0"/>
        <v>19.724407098121084</v>
      </c>
      <c r="J9" s="24">
        <f t="shared" ref="J9:J55" si="1">G9/C9*100</f>
        <v>105.2410727960813</v>
      </c>
    </row>
    <row r="10" spans="1:12" ht="60.75" customHeight="1" x14ac:dyDescent="0.25">
      <c r="A10" s="7" t="s">
        <v>12</v>
      </c>
      <c r="B10" s="8" t="s">
        <v>13</v>
      </c>
      <c r="C10" s="23">
        <v>5368540.63</v>
      </c>
      <c r="D10" s="23">
        <v>24826999.280000001</v>
      </c>
      <c r="E10" s="23"/>
      <c r="F10" s="23"/>
      <c r="G10" s="23">
        <v>5614037.5899999999</v>
      </c>
      <c r="H10" s="23" t="s">
        <v>7</v>
      </c>
      <c r="I10" s="24">
        <f t="shared" si="0"/>
        <v>22.612630413706604</v>
      </c>
      <c r="J10" s="24">
        <f t="shared" si="1"/>
        <v>104.57288073090358</v>
      </c>
    </row>
    <row r="11" spans="1:12" ht="21" customHeight="1" x14ac:dyDescent="0.25">
      <c r="A11" s="7" t="s">
        <v>14</v>
      </c>
      <c r="B11" s="8" t="s">
        <v>15</v>
      </c>
      <c r="C11" s="23"/>
      <c r="D11" s="23">
        <v>13280</v>
      </c>
      <c r="E11" s="23"/>
      <c r="F11" s="23"/>
      <c r="G11" s="23"/>
      <c r="H11" s="23" t="s">
        <v>7</v>
      </c>
      <c r="I11" s="24">
        <f t="shared" si="0"/>
        <v>0</v>
      </c>
      <c r="J11" s="24" t="e">
        <f t="shared" si="1"/>
        <v>#DIV/0!</v>
      </c>
    </row>
    <row r="12" spans="1:12" ht="50.25" customHeight="1" x14ac:dyDescent="0.25">
      <c r="A12" s="7" t="s">
        <v>16</v>
      </c>
      <c r="B12" s="8" t="s">
        <v>17</v>
      </c>
      <c r="C12" s="23">
        <v>1255222.1000000001</v>
      </c>
      <c r="D12" s="23">
        <v>7277839.71</v>
      </c>
      <c r="E12" s="23"/>
      <c r="F12" s="23"/>
      <c r="G12" s="23">
        <v>1859288.7</v>
      </c>
      <c r="H12" s="23" t="s">
        <v>7</v>
      </c>
      <c r="I12" s="24">
        <f t="shared" si="0"/>
        <v>25.54726091927078</v>
      </c>
      <c r="J12" s="24">
        <f t="shared" si="1"/>
        <v>148.12428015727255</v>
      </c>
    </row>
    <row r="13" spans="1:12" ht="35.25" hidden="1" customHeight="1" x14ac:dyDescent="0.25">
      <c r="A13" s="7" t="s">
        <v>95</v>
      </c>
      <c r="B13" s="8" t="s">
        <v>94</v>
      </c>
      <c r="C13" s="23"/>
      <c r="D13" s="23"/>
      <c r="E13" s="23"/>
      <c r="F13" s="23"/>
      <c r="G13" s="23"/>
      <c r="H13" s="23"/>
      <c r="I13" s="24"/>
      <c r="J13" s="24"/>
    </row>
    <row r="14" spans="1:12" ht="15.75" x14ac:dyDescent="0.25">
      <c r="A14" s="7" t="s">
        <v>18</v>
      </c>
      <c r="B14" s="8" t="s">
        <v>19</v>
      </c>
      <c r="C14" s="23">
        <v>0</v>
      </c>
      <c r="D14" s="23">
        <v>100000</v>
      </c>
      <c r="E14" s="23"/>
      <c r="F14" s="23"/>
      <c r="G14" s="24">
        <v>0</v>
      </c>
      <c r="H14" s="23" t="s">
        <v>7</v>
      </c>
      <c r="I14" s="24">
        <f t="shared" si="0"/>
        <v>0</v>
      </c>
      <c r="J14" s="24">
        <v>0</v>
      </c>
    </row>
    <row r="15" spans="1:12" ht="15.75" x14ac:dyDescent="0.25">
      <c r="A15" s="7" t="s">
        <v>20</v>
      </c>
      <c r="B15" s="8" t="s">
        <v>21</v>
      </c>
      <c r="C15" s="23">
        <v>6581465.0700000003</v>
      </c>
      <c r="D15" s="23">
        <v>31130272.719999999</v>
      </c>
      <c r="E15" s="23"/>
      <c r="F15" s="23"/>
      <c r="G15" s="23">
        <v>7730580.6100000003</v>
      </c>
      <c r="H15" s="23" t="s">
        <v>7</v>
      </c>
      <c r="I15" s="24">
        <f t="shared" si="0"/>
        <v>24.832999953236516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v>287481.25</v>
      </c>
      <c r="D16" s="21">
        <f t="shared" ref="D16:H16" si="2">D17</f>
        <v>1172745</v>
      </c>
      <c r="E16" s="21">
        <f t="shared" si="2"/>
        <v>0</v>
      </c>
      <c r="F16" s="21">
        <f t="shared" si="2"/>
        <v>0</v>
      </c>
      <c r="G16" s="21">
        <f t="shared" si="2"/>
        <v>293186.25</v>
      </c>
      <c r="H16" s="21" t="str">
        <f t="shared" si="2"/>
        <v>-</v>
      </c>
      <c r="I16" s="22">
        <f>G16/D16*100</f>
        <v>25</v>
      </c>
      <c r="J16" s="22">
        <f t="shared" si="1"/>
        <v>101.9844772485162</v>
      </c>
    </row>
    <row r="17" spans="1:10" ht="15.75" x14ac:dyDescent="0.25">
      <c r="A17" s="7" t="s">
        <v>24</v>
      </c>
      <c r="B17" s="8" t="s">
        <v>25</v>
      </c>
      <c r="C17" s="23">
        <v>287481.25</v>
      </c>
      <c r="D17" s="23">
        <v>1172745</v>
      </c>
      <c r="E17" s="23"/>
      <c r="F17" s="23"/>
      <c r="G17" s="23">
        <v>293186.25</v>
      </c>
      <c r="H17" s="23" t="s">
        <v>7</v>
      </c>
      <c r="I17" s="24">
        <f t="shared" ref="I17:I55" si="3">G17/D17*100</f>
        <v>25</v>
      </c>
      <c r="J17" s="24">
        <f t="shared" si="1"/>
        <v>101.9844772485162</v>
      </c>
    </row>
    <row r="18" spans="1:10" ht="47.25" x14ac:dyDescent="0.25">
      <c r="A18" s="5" t="s">
        <v>26</v>
      </c>
      <c r="B18" s="6" t="s">
        <v>27</v>
      </c>
      <c r="C18" s="21">
        <v>2041684.8399999999</v>
      </c>
      <c r="D18" s="21">
        <f t="shared" ref="D18:G18" si="4">D19+D20</f>
        <v>10079680</v>
      </c>
      <c r="E18" s="21">
        <f t="shared" si="4"/>
        <v>0</v>
      </c>
      <c r="F18" s="21">
        <f t="shared" si="4"/>
        <v>0</v>
      </c>
      <c r="G18" s="21">
        <f t="shared" si="4"/>
        <v>2152663.5499999998</v>
      </c>
      <c r="H18" s="21" t="s">
        <v>7</v>
      </c>
      <c r="I18" s="22">
        <f t="shared" si="3"/>
        <v>21.356467169592683</v>
      </c>
      <c r="J18" s="22">
        <f t="shared" si="1"/>
        <v>105.435643534484</v>
      </c>
    </row>
    <row r="19" spans="1:10" ht="63" x14ac:dyDescent="0.25">
      <c r="A19" s="7" t="s">
        <v>28</v>
      </c>
      <c r="B19" s="8" t="s">
        <v>29</v>
      </c>
      <c r="C19" s="23">
        <v>588901.31999999995</v>
      </c>
      <c r="D19" s="23">
        <v>3179680</v>
      </c>
      <c r="E19" s="23"/>
      <c r="F19" s="23"/>
      <c r="G19" s="23">
        <v>587644.55000000005</v>
      </c>
      <c r="H19" s="23" t="s">
        <v>7</v>
      </c>
      <c r="I19" s="24">
        <f t="shared" si="3"/>
        <v>18.481248113017664</v>
      </c>
      <c r="J19" s="24">
        <f t="shared" si="1"/>
        <v>99.786590731363972</v>
      </c>
    </row>
    <row r="20" spans="1:10" ht="15.75" x14ac:dyDescent="0.25">
      <c r="A20" s="7" t="s">
        <v>30</v>
      </c>
      <c r="B20" s="8" t="s">
        <v>31</v>
      </c>
      <c r="C20" s="23">
        <v>1452783.52</v>
      </c>
      <c r="D20" s="23">
        <v>6900000</v>
      </c>
      <c r="E20" s="23"/>
      <c r="F20" s="23"/>
      <c r="G20" s="23">
        <v>1565019</v>
      </c>
      <c r="H20" s="23" t="s">
        <v>7</v>
      </c>
      <c r="I20" s="24">
        <f t="shared" si="3"/>
        <v>22.681434782608694</v>
      </c>
      <c r="J20" s="24">
        <f t="shared" si="1"/>
        <v>107.72554743737732</v>
      </c>
    </row>
    <row r="21" spans="1:10" ht="15.75" x14ac:dyDescent="0.25">
      <c r="A21" s="5" t="s">
        <v>32</v>
      </c>
      <c r="B21" s="6" t="s">
        <v>33</v>
      </c>
      <c r="C21" s="21">
        <v>3700428.43</v>
      </c>
      <c r="D21" s="21">
        <f>D22+D23+D24+D25+D26</f>
        <v>57705158.390000001</v>
      </c>
      <c r="E21" s="21">
        <f>SUM(E22:E26)</f>
        <v>0</v>
      </c>
      <c r="F21" s="21">
        <f>SUM(F22:F26)</f>
        <v>0</v>
      </c>
      <c r="G21" s="21">
        <f>G22+G23+G24+G25+G26</f>
        <v>6075905.4499999993</v>
      </c>
      <c r="H21" s="21" t="s">
        <v>7</v>
      </c>
      <c r="I21" s="22">
        <f t="shared" si="3"/>
        <v>10.52922411014978</v>
      </c>
      <c r="J21" s="22">
        <f t="shared" si="1"/>
        <v>164.19464840183383</v>
      </c>
    </row>
    <row r="22" spans="1:10" ht="15.75" x14ac:dyDescent="0.25">
      <c r="A22" s="7" t="s">
        <v>34</v>
      </c>
      <c r="B22" s="8" t="s">
        <v>35</v>
      </c>
      <c r="C22" s="23">
        <v>0</v>
      </c>
      <c r="D22" s="23">
        <v>78555.3</v>
      </c>
      <c r="E22" s="23"/>
      <c r="F22" s="23"/>
      <c r="G22" s="23">
        <v>0</v>
      </c>
      <c r="H22" s="23" t="s">
        <v>7</v>
      </c>
      <c r="I22" s="24">
        <f t="shared" si="3"/>
        <v>0</v>
      </c>
      <c r="J22" s="24"/>
    </row>
    <row r="23" spans="1:10" ht="15.75" x14ac:dyDescent="0.25">
      <c r="A23" s="7" t="s">
        <v>36</v>
      </c>
      <c r="B23" s="8" t="s">
        <v>37</v>
      </c>
      <c r="C23" s="23">
        <v>76560</v>
      </c>
      <c r="D23" s="23">
        <v>168000</v>
      </c>
      <c r="E23" s="23"/>
      <c r="F23" s="23"/>
      <c r="G23" s="23">
        <v>83520</v>
      </c>
      <c r="H23" s="23" t="s">
        <v>7</v>
      </c>
      <c r="I23" s="24">
        <f t="shared" si="3"/>
        <v>49.714285714285715</v>
      </c>
      <c r="J23" s="24">
        <f t="shared" si="1"/>
        <v>109.09090909090908</v>
      </c>
    </row>
    <row r="24" spans="1:10" ht="15.75" x14ac:dyDescent="0.25">
      <c r="A24" s="7" t="s">
        <v>38</v>
      </c>
      <c r="B24" s="8" t="s">
        <v>39</v>
      </c>
      <c r="C24" s="23">
        <v>700000</v>
      </c>
      <c r="D24" s="23">
        <v>3075000</v>
      </c>
      <c r="E24" s="23"/>
      <c r="F24" s="23"/>
      <c r="G24" s="23">
        <v>750000</v>
      </c>
      <c r="H24" s="23" t="s">
        <v>7</v>
      </c>
      <c r="I24" s="24">
        <f t="shared" si="3"/>
        <v>24.390243902439025</v>
      </c>
      <c r="J24" s="24">
        <f t="shared" si="1"/>
        <v>107.14285714285714</v>
      </c>
    </row>
    <row r="25" spans="1:10" ht="15.75" x14ac:dyDescent="0.25">
      <c r="A25" s="7" t="s">
        <v>40</v>
      </c>
      <c r="B25" s="8" t="s">
        <v>41</v>
      </c>
      <c r="C25" s="23">
        <v>2882877.77</v>
      </c>
      <c r="D25" s="23">
        <v>54058214.090000004</v>
      </c>
      <c r="E25" s="23"/>
      <c r="F25" s="23"/>
      <c r="G25" s="23">
        <v>5195587.1399999997</v>
      </c>
      <c r="H25" s="23" t="s">
        <v>7</v>
      </c>
      <c r="I25" s="24">
        <f t="shared" si="3"/>
        <v>9.6110965326194684</v>
      </c>
      <c r="J25" s="24">
        <f t="shared" si="1"/>
        <v>180.22224854853974</v>
      </c>
    </row>
    <row r="26" spans="1:10" ht="31.5" x14ac:dyDescent="0.25">
      <c r="A26" s="7" t="s">
        <v>42</v>
      </c>
      <c r="B26" s="8" t="s">
        <v>43</v>
      </c>
      <c r="C26" s="23">
        <v>40990.660000000003</v>
      </c>
      <c r="D26" s="23">
        <v>325389</v>
      </c>
      <c r="E26" s="23"/>
      <c r="F26" s="23"/>
      <c r="G26" s="23">
        <v>46798.31</v>
      </c>
      <c r="H26" s="23" t="s">
        <v>7</v>
      </c>
      <c r="I26" s="24">
        <f t="shared" si="3"/>
        <v>14.382265534483341</v>
      </c>
      <c r="J26" s="24">
        <f t="shared" si="1"/>
        <v>114.1682275913586</v>
      </c>
    </row>
    <row r="27" spans="1:10" ht="31.5" x14ac:dyDescent="0.25">
      <c r="A27" s="5" t="s">
        <v>44</v>
      </c>
      <c r="B27" s="6" t="s">
        <v>45</v>
      </c>
      <c r="C27" s="21">
        <v>2875370.77</v>
      </c>
      <c r="D27" s="21">
        <f>D28+D29+D30</f>
        <v>44166280.399999999</v>
      </c>
      <c r="E27" s="21">
        <f>E28+E29+E30</f>
        <v>0</v>
      </c>
      <c r="F27" s="21">
        <f>F28+F29+F30</f>
        <v>0</v>
      </c>
      <c r="G27" s="21">
        <f>G28+G29+G30</f>
        <v>3063543.04</v>
      </c>
      <c r="H27" s="21" t="s">
        <v>7</v>
      </c>
      <c r="I27" s="22">
        <f t="shared" si="3"/>
        <v>6.9363845274142673</v>
      </c>
      <c r="J27" s="22">
        <f t="shared" si="1"/>
        <v>106.54427846186947</v>
      </c>
    </row>
    <row r="28" spans="1:10" ht="15.75" x14ac:dyDescent="0.25">
      <c r="A28" s="7" t="s">
        <v>46</v>
      </c>
      <c r="B28" s="8" t="s">
        <v>47</v>
      </c>
      <c r="C28" s="23">
        <v>5189.7</v>
      </c>
      <c r="D28" s="23">
        <v>32500</v>
      </c>
      <c r="E28" s="23"/>
      <c r="F28" s="23"/>
      <c r="G28" s="23">
        <v>5985.88</v>
      </c>
      <c r="H28" s="23" t="s">
        <v>7</v>
      </c>
      <c r="I28" s="24">
        <f t="shared" si="3"/>
        <v>18.418092307692309</v>
      </c>
      <c r="J28" s="24">
        <f t="shared" si="1"/>
        <v>115.34154190030253</v>
      </c>
    </row>
    <row r="29" spans="1:10" ht="15.75" x14ac:dyDescent="0.25">
      <c r="A29" s="7" t="s">
        <v>48</v>
      </c>
      <c r="B29" s="8" t="s">
        <v>49</v>
      </c>
      <c r="C29" s="23">
        <v>29615.41</v>
      </c>
      <c r="D29" s="23">
        <v>35978680.399999999</v>
      </c>
      <c r="E29" s="23"/>
      <c r="F29" s="23"/>
      <c r="G29" s="23">
        <v>12069.99</v>
      </c>
      <c r="H29" s="23" t="s">
        <v>7</v>
      </c>
      <c r="I29" s="24">
        <f t="shared" si="3"/>
        <v>3.3547617271699609E-2</v>
      </c>
      <c r="J29" s="24">
        <v>0</v>
      </c>
    </row>
    <row r="30" spans="1:10" ht="20.25" customHeight="1" x14ac:dyDescent="0.25">
      <c r="A30" s="7" t="s">
        <v>50</v>
      </c>
      <c r="B30" s="8" t="s">
        <v>51</v>
      </c>
      <c r="C30" s="23">
        <v>2840565.66</v>
      </c>
      <c r="D30" s="23">
        <v>8155100</v>
      </c>
      <c r="E30" s="23"/>
      <c r="F30" s="23"/>
      <c r="G30" s="23">
        <v>3045487.17</v>
      </c>
      <c r="H30" s="23" t="s">
        <v>7</v>
      </c>
      <c r="I30" s="24">
        <f t="shared" si="3"/>
        <v>37.344571740383323</v>
      </c>
      <c r="J30" s="24">
        <f t="shared" si="1"/>
        <v>107.21410924893036</v>
      </c>
    </row>
    <row r="31" spans="1:10" ht="26.25" hidden="1" customHeight="1" x14ac:dyDescent="0.25">
      <c r="A31" s="5" t="s">
        <v>105</v>
      </c>
      <c r="B31" s="6" t="s">
        <v>106</v>
      </c>
      <c r="C31" s="21"/>
      <c r="D31" s="21"/>
      <c r="E31" s="21"/>
      <c r="F31" s="21"/>
      <c r="G31" s="21"/>
      <c r="H31" s="21"/>
      <c r="I31" s="22"/>
      <c r="J31" s="22"/>
    </row>
    <row r="32" spans="1:10" ht="15.75" x14ac:dyDescent="0.25">
      <c r="A32" s="5" t="s">
        <v>52</v>
      </c>
      <c r="B32" s="6" t="s">
        <v>53</v>
      </c>
      <c r="C32" s="21">
        <v>56357918.700000003</v>
      </c>
      <c r="D32" s="21">
        <f>SUM(D33:D37)</f>
        <v>300774555.19</v>
      </c>
      <c r="E32" s="21">
        <f>SUM(E33:E37)</f>
        <v>0</v>
      </c>
      <c r="F32" s="21">
        <f>SUM(F33:F37)</f>
        <v>0</v>
      </c>
      <c r="G32" s="21">
        <f>SUM(G33:G37)</f>
        <v>62881977.839999996</v>
      </c>
      <c r="H32" s="21" t="s">
        <v>7</v>
      </c>
      <c r="I32" s="22">
        <f t="shared" si="3"/>
        <v>20.9066813515117</v>
      </c>
      <c r="J32" s="22">
        <f t="shared" si="1"/>
        <v>111.57611794489493</v>
      </c>
    </row>
    <row r="33" spans="1:10" ht="15.75" x14ac:dyDescent="0.25">
      <c r="A33" s="7" t="s">
        <v>54</v>
      </c>
      <c r="B33" s="8" t="s">
        <v>55</v>
      </c>
      <c r="C33" s="23">
        <v>15701650.289999999</v>
      </c>
      <c r="D33" s="23">
        <v>77645936</v>
      </c>
      <c r="E33" s="23"/>
      <c r="F33" s="23"/>
      <c r="G33" s="23">
        <v>15475014.869999999</v>
      </c>
      <c r="H33" s="23" t="s">
        <v>7</v>
      </c>
      <c r="I33" s="24">
        <f t="shared" si="3"/>
        <v>19.930231596409627</v>
      </c>
      <c r="J33" s="24">
        <f t="shared" si="1"/>
        <v>98.556614013086659</v>
      </c>
    </row>
    <row r="34" spans="1:10" ht="15.75" x14ac:dyDescent="0.25">
      <c r="A34" s="7" t="s">
        <v>56</v>
      </c>
      <c r="B34" s="8" t="s">
        <v>57</v>
      </c>
      <c r="C34" s="23">
        <v>31134457.57</v>
      </c>
      <c r="D34" s="23">
        <v>154983867.19</v>
      </c>
      <c r="E34" s="23"/>
      <c r="F34" s="23"/>
      <c r="G34" s="23">
        <v>36516376.079999998</v>
      </c>
      <c r="H34" s="23" t="s">
        <v>7</v>
      </c>
      <c r="I34" s="24">
        <f t="shared" si="3"/>
        <v>23.561404642996379</v>
      </c>
      <c r="J34" s="24">
        <f t="shared" si="1"/>
        <v>117.28605195031827</v>
      </c>
    </row>
    <row r="35" spans="1:10" ht="15.75" x14ac:dyDescent="0.25">
      <c r="A35" s="7" t="s">
        <v>92</v>
      </c>
      <c r="B35" s="8" t="s">
        <v>93</v>
      </c>
      <c r="C35" s="23">
        <v>5627078.21</v>
      </c>
      <c r="D35" s="23">
        <v>50067052</v>
      </c>
      <c r="E35" s="23"/>
      <c r="F35" s="23"/>
      <c r="G35" s="23">
        <v>6337216.8300000001</v>
      </c>
      <c r="H35" s="23"/>
      <c r="I35" s="24">
        <f t="shared" si="3"/>
        <v>12.657459500511434</v>
      </c>
      <c r="J35" s="24">
        <f t="shared" si="1"/>
        <v>112.62002398932358</v>
      </c>
    </row>
    <row r="36" spans="1:10" ht="15.75" x14ac:dyDescent="0.25">
      <c r="A36" s="7" t="s">
        <v>58</v>
      </c>
      <c r="B36" s="8" t="s">
        <v>59</v>
      </c>
      <c r="C36" s="23">
        <v>14599.5</v>
      </c>
      <c r="D36" s="23">
        <v>89000</v>
      </c>
      <c r="E36" s="23"/>
      <c r="F36" s="23"/>
      <c r="G36" s="23"/>
      <c r="H36" s="23" t="s">
        <v>7</v>
      </c>
      <c r="I36" s="24">
        <f t="shared" si="3"/>
        <v>0</v>
      </c>
      <c r="J36" s="24">
        <v>0</v>
      </c>
    </row>
    <row r="37" spans="1:10" ht="15.75" x14ac:dyDescent="0.25">
      <c r="A37" s="7" t="s">
        <v>60</v>
      </c>
      <c r="B37" s="8" t="s">
        <v>61</v>
      </c>
      <c r="C37" s="23">
        <v>3880133.13</v>
      </c>
      <c r="D37" s="23">
        <v>17988700</v>
      </c>
      <c r="E37" s="23"/>
      <c r="F37" s="23"/>
      <c r="G37" s="23">
        <v>4553370.0599999996</v>
      </c>
      <c r="H37" s="23" t="s">
        <v>7</v>
      </c>
      <c r="I37" s="24">
        <f t="shared" si="3"/>
        <v>25.312390889836394</v>
      </c>
      <c r="J37" s="24">
        <f t="shared" si="1"/>
        <v>117.3508719274279</v>
      </c>
    </row>
    <row r="38" spans="1:10" ht="15.75" x14ac:dyDescent="0.25">
      <c r="A38" s="5" t="s">
        <v>62</v>
      </c>
      <c r="B38" s="6" t="s">
        <v>63</v>
      </c>
      <c r="C38" s="21">
        <v>8412277.4399999995</v>
      </c>
      <c r="D38" s="21">
        <f>D39+D40</f>
        <v>44567981</v>
      </c>
      <c r="E38" s="21">
        <f>E39+E40</f>
        <v>0</v>
      </c>
      <c r="F38" s="21">
        <f>F39+F40</f>
        <v>0</v>
      </c>
      <c r="G38" s="21">
        <f>G39+G40</f>
        <v>9424856.2799999993</v>
      </c>
      <c r="H38" s="21" t="s">
        <v>7</v>
      </c>
      <c r="I38" s="22">
        <f t="shared" si="3"/>
        <v>21.147146602849251</v>
      </c>
      <c r="J38" s="22">
        <f t="shared" si="1"/>
        <v>112.03691684234323</v>
      </c>
    </row>
    <row r="39" spans="1:10" ht="15" customHeight="1" x14ac:dyDescent="0.25">
      <c r="A39" s="7" t="s">
        <v>64</v>
      </c>
      <c r="B39" s="8" t="s">
        <v>65</v>
      </c>
      <c r="C39" s="23">
        <v>8412277.4399999995</v>
      </c>
      <c r="D39" s="23">
        <v>44567981</v>
      </c>
      <c r="E39" s="23"/>
      <c r="F39" s="23"/>
      <c r="G39" s="23">
        <v>9424856.2799999993</v>
      </c>
      <c r="H39" s="23" t="s">
        <v>7</v>
      </c>
      <c r="I39" s="24">
        <f t="shared" si="3"/>
        <v>21.147146602849251</v>
      </c>
      <c r="J39" s="24">
        <f t="shared" si="1"/>
        <v>112.03691684234323</v>
      </c>
    </row>
    <row r="40" spans="1:10" ht="0.75" hidden="1" customHeight="1" x14ac:dyDescent="0.25">
      <c r="A40" s="7" t="s">
        <v>66</v>
      </c>
      <c r="B40" s="8" t="s">
        <v>67</v>
      </c>
      <c r="C40" s="23"/>
      <c r="D40" s="23"/>
      <c r="E40" s="23"/>
      <c r="F40" s="23"/>
      <c r="G40" s="23"/>
      <c r="H40" s="23" t="s">
        <v>7</v>
      </c>
      <c r="I40" s="24" t="e">
        <f t="shared" si="3"/>
        <v>#DIV/0!</v>
      </c>
      <c r="J40" s="24"/>
    </row>
    <row r="41" spans="1:10" ht="15.75" x14ac:dyDescent="0.25">
      <c r="A41" s="5" t="s">
        <v>68</v>
      </c>
      <c r="B41" s="6" t="s">
        <v>69</v>
      </c>
      <c r="C41" s="21">
        <v>3129848.4000000004</v>
      </c>
      <c r="D41" s="21">
        <f>D42+D43+D44+D45</f>
        <v>22312892.050000001</v>
      </c>
      <c r="E41" s="21">
        <f>SUM(E42:E45)</f>
        <v>0</v>
      </c>
      <c r="F41" s="21">
        <f>SUM(F42:F45)</f>
        <v>0</v>
      </c>
      <c r="G41" s="21">
        <f>G42+G43+G44+G45</f>
        <v>3599169.56</v>
      </c>
      <c r="H41" s="21" t="s">
        <v>7</v>
      </c>
      <c r="I41" s="22">
        <f t="shared" si="3"/>
        <v>16.130448495581728</v>
      </c>
      <c r="J41" s="22">
        <f t="shared" si="1"/>
        <v>114.99501253798745</v>
      </c>
    </row>
    <row r="42" spans="1:10" ht="15.75" x14ac:dyDescent="0.25">
      <c r="A42" s="7" t="s">
        <v>70</v>
      </c>
      <c r="B42" s="8" t="s">
        <v>71</v>
      </c>
      <c r="C42" s="23">
        <v>1029649.52</v>
      </c>
      <c r="D42" s="23">
        <v>6105000</v>
      </c>
      <c r="E42" s="23"/>
      <c r="F42" s="23"/>
      <c r="G42" s="23">
        <v>1528038.49</v>
      </c>
      <c r="H42" s="23" t="s">
        <v>7</v>
      </c>
      <c r="I42" s="24">
        <f t="shared" si="3"/>
        <v>25.029295495495496</v>
      </c>
      <c r="J42" s="24">
        <f t="shared" si="1"/>
        <v>148.4037490737625</v>
      </c>
    </row>
    <row r="43" spans="1:10" ht="15.75" x14ac:dyDescent="0.25">
      <c r="A43" s="7" t="s">
        <v>72</v>
      </c>
      <c r="B43" s="8" t="s">
        <v>73</v>
      </c>
      <c r="C43" s="23">
        <v>18500</v>
      </c>
      <c r="D43" s="23">
        <v>116400</v>
      </c>
      <c r="E43" s="23"/>
      <c r="F43" s="23"/>
      <c r="G43" s="23">
        <v>15600</v>
      </c>
      <c r="H43" s="23" t="s">
        <v>7</v>
      </c>
      <c r="I43" s="24">
        <f t="shared" si="3"/>
        <v>13.402061855670103</v>
      </c>
      <c r="J43" s="24">
        <f t="shared" si="1"/>
        <v>84.324324324324323</v>
      </c>
    </row>
    <row r="44" spans="1:10" ht="15.75" x14ac:dyDescent="0.25">
      <c r="A44" s="7" t="s">
        <v>74</v>
      </c>
      <c r="B44" s="8" t="s">
        <v>75</v>
      </c>
      <c r="C44" s="23">
        <v>1753513.1</v>
      </c>
      <c r="D44" s="23">
        <v>13649306.050000001</v>
      </c>
      <c r="E44" s="23"/>
      <c r="F44" s="23"/>
      <c r="G44" s="23">
        <v>1758367.41</v>
      </c>
      <c r="H44" s="23" t="s">
        <v>7</v>
      </c>
      <c r="I44" s="24">
        <f t="shared" si="3"/>
        <v>12.882467457017713</v>
      </c>
      <c r="J44" s="24">
        <f t="shared" si="1"/>
        <v>100.27683340375387</v>
      </c>
    </row>
    <row r="45" spans="1:10" ht="31.5" x14ac:dyDescent="0.25">
      <c r="A45" s="7" t="s">
        <v>76</v>
      </c>
      <c r="B45" s="8" t="s">
        <v>77</v>
      </c>
      <c r="C45" s="23">
        <v>328185.78000000003</v>
      </c>
      <c r="D45" s="23">
        <v>2442186</v>
      </c>
      <c r="E45" s="23"/>
      <c r="F45" s="23"/>
      <c r="G45" s="23">
        <v>297163.65999999997</v>
      </c>
      <c r="H45" s="23" t="s">
        <v>7</v>
      </c>
      <c r="I45" s="24">
        <f t="shared" si="3"/>
        <v>12.167937249660755</v>
      </c>
      <c r="J45" s="24">
        <f t="shared" si="1"/>
        <v>90.547390566404175</v>
      </c>
    </row>
    <row r="46" spans="1:10" ht="15.75" x14ac:dyDescent="0.25">
      <c r="A46" s="5" t="s">
        <v>78</v>
      </c>
      <c r="B46" s="6" t="s">
        <v>79</v>
      </c>
      <c r="C46" s="21">
        <v>3389326.59</v>
      </c>
      <c r="D46" s="21">
        <f>D47+D48</f>
        <v>14166600</v>
      </c>
      <c r="E46" s="21">
        <f>SUM(E48:E48)</f>
        <v>0</v>
      </c>
      <c r="F46" s="21">
        <f>SUM(F48:F48)</f>
        <v>0</v>
      </c>
      <c r="G46" s="21">
        <f>G47</f>
        <v>3350683.45</v>
      </c>
      <c r="H46" s="21" t="s">
        <v>7</v>
      </c>
      <c r="I46" s="22">
        <f t="shared" si="3"/>
        <v>23.651994479974025</v>
      </c>
      <c r="J46" s="22">
        <f t="shared" si="1"/>
        <v>98.859857881090178</v>
      </c>
    </row>
    <row r="47" spans="1:10" ht="13.5" customHeight="1" x14ac:dyDescent="0.25">
      <c r="A47" s="7" t="s">
        <v>97</v>
      </c>
      <c r="B47" s="6" t="s">
        <v>96</v>
      </c>
      <c r="C47" s="23">
        <v>3389326.59</v>
      </c>
      <c r="D47" s="23">
        <v>14166600</v>
      </c>
      <c r="E47" s="23"/>
      <c r="F47" s="23"/>
      <c r="G47" s="23">
        <v>3350683.45</v>
      </c>
      <c r="H47" s="21"/>
      <c r="I47" s="24">
        <f t="shared" ref="I47:I50" si="5">G47/D47*100</f>
        <v>23.651994479974025</v>
      </c>
      <c r="J47" s="24">
        <f t="shared" ref="J47:J50" si="6">G47/C47*100</f>
        <v>98.859857881090178</v>
      </c>
    </row>
    <row r="48" spans="1:10" ht="25.5" hidden="1" customHeight="1" x14ac:dyDescent="0.25">
      <c r="A48" s="7" t="s">
        <v>80</v>
      </c>
      <c r="B48" s="8" t="s">
        <v>81</v>
      </c>
      <c r="C48" s="23"/>
      <c r="D48" s="23"/>
      <c r="E48" s="23"/>
      <c r="F48" s="23"/>
      <c r="G48" s="23"/>
      <c r="H48" s="23" t="s">
        <v>7</v>
      </c>
      <c r="I48" s="24"/>
      <c r="J48" s="24"/>
    </row>
    <row r="49" spans="1:10" ht="33.75" customHeight="1" x14ac:dyDescent="0.25">
      <c r="A49" s="5" t="s">
        <v>98</v>
      </c>
      <c r="B49" s="6" t="s">
        <v>99</v>
      </c>
      <c r="C49" s="21">
        <v>150410.96</v>
      </c>
      <c r="D49" s="21">
        <f>SUM(D50:D50)</f>
        <v>377611.29</v>
      </c>
      <c r="E49" s="23"/>
      <c r="F49" s="23"/>
      <c r="G49" s="21">
        <f>SUM(G50:G50)</f>
        <v>93895.46</v>
      </c>
      <c r="H49" s="23"/>
      <c r="I49" s="24">
        <f t="shared" si="5"/>
        <v>24.865638948454112</v>
      </c>
      <c r="J49" s="24">
        <f t="shared" si="6"/>
        <v>62.425942896714446</v>
      </c>
    </row>
    <row r="50" spans="1:10" ht="17.25" customHeight="1" x14ac:dyDescent="0.25">
      <c r="A50" s="7" t="s">
        <v>100</v>
      </c>
      <c r="B50" s="8" t="s">
        <v>101</v>
      </c>
      <c r="C50" s="23">
        <v>150410.96</v>
      </c>
      <c r="D50" s="23">
        <v>377611.29</v>
      </c>
      <c r="E50" s="23"/>
      <c r="F50" s="23"/>
      <c r="G50" s="23">
        <v>93895.46</v>
      </c>
      <c r="H50" s="23"/>
      <c r="I50" s="24">
        <f t="shared" si="5"/>
        <v>24.865638948454112</v>
      </c>
      <c r="J50" s="24">
        <f t="shared" si="6"/>
        <v>62.425942896714446</v>
      </c>
    </row>
    <row r="51" spans="1:10" ht="62.25" customHeight="1" x14ac:dyDescent="0.25">
      <c r="A51" s="5" t="s">
        <v>82</v>
      </c>
      <c r="B51" s="6" t="s">
        <v>83</v>
      </c>
      <c r="C51" s="21">
        <v>1666899</v>
      </c>
      <c r="D51" s="21">
        <f>D52+D54+D53</f>
        <v>4633000</v>
      </c>
      <c r="E51" s="21">
        <f t="shared" ref="E51:F51" si="7">E52+E54</f>
        <v>0</v>
      </c>
      <c r="F51" s="21">
        <f t="shared" si="7"/>
        <v>0</v>
      </c>
      <c r="G51" s="21">
        <f>G52+G54+G53</f>
        <v>1247251</v>
      </c>
      <c r="H51" s="21" t="s">
        <v>7</v>
      </c>
      <c r="I51" s="24">
        <f t="shared" si="3"/>
        <v>26.921023095186701</v>
      </c>
      <c r="J51" s="22">
        <f t="shared" si="1"/>
        <v>74.824629446655138</v>
      </c>
    </row>
    <row r="52" spans="1:10" ht="32.25" customHeight="1" x14ac:dyDescent="0.25">
      <c r="A52" s="7" t="s">
        <v>84</v>
      </c>
      <c r="B52" s="8" t="s">
        <v>85</v>
      </c>
      <c r="C52" s="23">
        <v>338169</v>
      </c>
      <c r="D52" s="23">
        <v>1433000</v>
      </c>
      <c r="E52" s="23"/>
      <c r="F52" s="23"/>
      <c r="G52" s="23">
        <v>358251</v>
      </c>
      <c r="H52" s="23" t="s">
        <v>7</v>
      </c>
      <c r="I52" s="24">
        <f t="shared" si="3"/>
        <v>25.000069783670618</v>
      </c>
      <c r="J52" s="24">
        <f t="shared" si="1"/>
        <v>105.93845089289675</v>
      </c>
    </row>
    <row r="53" spans="1:10" ht="27" customHeight="1" x14ac:dyDescent="0.25">
      <c r="A53" s="7" t="s">
        <v>86</v>
      </c>
      <c r="B53" s="8" t="s">
        <v>87</v>
      </c>
      <c r="C53" s="23">
        <v>1328730</v>
      </c>
      <c r="D53" s="23">
        <v>3200000</v>
      </c>
      <c r="E53" s="23"/>
      <c r="F53" s="23"/>
      <c r="G53" s="23">
        <v>889000</v>
      </c>
      <c r="H53" s="23" t="s">
        <v>7</v>
      </c>
      <c r="I53" s="24"/>
      <c r="J53" s="24">
        <f t="shared" si="1"/>
        <v>66.905992940627513</v>
      </c>
    </row>
    <row r="54" spans="1:10" ht="34.5" customHeight="1" x14ac:dyDescent="0.25">
      <c r="A54" s="7" t="s">
        <v>88</v>
      </c>
      <c r="B54" s="8" t="s">
        <v>89</v>
      </c>
      <c r="C54" s="23"/>
      <c r="D54" s="23"/>
      <c r="E54" s="23"/>
      <c r="F54" s="23"/>
      <c r="G54" s="23"/>
      <c r="H54" s="23" t="s">
        <v>7</v>
      </c>
      <c r="I54" s="24" t="e">
        <f t="shared" si="3"/>
        <v>#DIV/0!</v>
      </c>
      <c r="J54" s="24" t="e">
        <f t="shared" si="1"/>
        <v>#DIV/0!</v>
      </c>
    </row>
    <row r="55" spans="1:10" ht="26.25" customHeight="1" x14ac:dyDescent="0.25">
      <c r="A55" s="27" t="s">
        <v>90</v>
      </c>
      <c r="B55" s="28"/>
      <c r="C55" s="21">
        <v>95651000.910000011</v>
      </c>
      <c r="D55" s="21">
        <f>D7+D16+D18+D21+D27+D32+D38+D41+D46+D49+D51+D31</f>
        <v>566175895.02999997</v>
      </c>
      <c r="E55" s="21">
        <f>E7+E16+E18+E21+E27+E32+E38+E41+E46+E51</f>
        <v>0</v>
      </c>
      <c r="F55" s="21">
        <f>F7+F16+F18+F21+F27+F32+F38+F41+F46+F51</f>
        <v>0</v>
      </c>
      <c r="G55" s="21">
        <f>G7+G16+G18+G21+G27+G32+G38+G41+G46+G49+G51+G31</f>
        <v>107891660.77</v>
      </c>
      <c r="H55" s="25"/>
      <c r="I55" s="22">
        <f t="shared" si="3"/>
        <v>19.05620880667891</v>
      </c>
      <c r="J55" s="22">
        <f t="shared" si="1"/>
        <v>112.79721042492537</v>
      </c>
    </row>
    <row r="56" spans="1:10" ht="15.75" x14ac:dyDescent="0.25">
      <c r="A56" s="15"/>
      <c r="B56" s="14"/>
      <c r="C56" s="14"/>
      <c r="D56" s="14"/>
      <c r="E56" s="16"/>
      <c r="F56" s="16"/>
      <c r="G56" s="16"/>
      <c r="H56" s="16" t="s">
        <v>91</v>
      </c>
      <c r="I56" s="17"/>
      <c r="J56" s="17"/>
    </row>
    <row r="57" spans="1:10" ht="15.75" x14ac:dyDescent="0.25">
      <c r="A57" s="18"/>
      <c r="B57" s="18"/>
      <c r="C57" s="18"/>
      <c r="D57" s="18"/>
      <c r="E57" s="18"/>
      <c r="F57" s="18"/>
      <c r="G57" s="18"/>
      <c r="H57" s="18"/>
      <c r="I57" s="17"/>
      <c r="J57" s="17"/>
    </row>
    <row r="58" spans="1:10" s="10" customFormat="1" ht="47.25" x14ac:dyDescent="0.25">
      <c r="A58" s="9" t="s">
        <v>108</v>
      </c>
      <c r="G58" s="10" t="s">
        <v>102</v>
      </c>
      <c r="I58" s="11"/>
      <c r="J58" s="11"/>
    </row>
    <row r="59" spans="1:10" ht="15.75" x14ac:dyDescent="0.25">
      <c r="A59" s="19"/>
      <c r="B59" s="18"/>
      <c r="C59" s="18"/>
      <c r="D59" s="18"/>
      <c r="E59" s="18"/>
      <c r="F59" s="18"/>
      <c r="G59" s="18"/>
      <c r="H59" s="18"/>
      <c r="I59" s="17"/>
      <c r="J59" s="17"/>
    </row>
    <row r="60" spans="1:10" ht="15.75" x14ac:dyDescent="0.25">
      <c r="A60" s="19" t="s">
        <v>103</v>
      </c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19" t="s">
        <v>104</v>
      </c>
      <c r="B61" s="18"/>
      <c r="C61" s="20"/>
      <c r="D61" s="20"/>
      <c r="E61" s="20"/>
      <c r="F61" s="20"/>
      <c r="G61" s="20"/>
      <c r="H61" s="18"/>
      <c r="I61" s="17"/>
      <c r="J61" s="17"/>
    </row>
    <row r="62" spans="1:10" ht="15.75" x14ac:dyDescent="0.25">
      <c r="A62" s="18"/>
      <c r="B62" s="18"/>
      <c r="C62" s="18"/>
      <c r="D62" s="18"/>
      <c r="E62" s="18"/>
      <c r="F62" s="18"/>
      <c r="G62" s="18"/>
      <c r="H62" s="18"/>
      <c r="I62" s="17"/>
      <c r="J62" s="17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2020-04-29T12:59:35Z</dcterms:modified>
</cp:coreProperties>
</file>