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11" i="2" l="1"/>
  <c r="C33" i="2"/>
  <c r="I32" i="2"/>
  <c r="G28" i="2" l="1"/>
  <c r="D28" i="2"/>
  <c r="C52" i="2"/>
  <c r="C49" i="2"/>
  <c r="C44" i="2"/>
  <c r="C41" i="2"/>
  <c r="C35" i="2"/>
  <c r="C28" i="2"/>
  <c r="C22" i="2"/>
  <c r="C18" i="2"/>
  <c r="C16" i="2"/>
  <c r="C7" i="2"/>
  <c r="C58" i="2" l="1"/>
  <c r="G33" i="2"/>
  <c r="D33" i="2"/>
  <c r="I34" i="2"/>
  <c r="I14" i="2"/>
  <c r="I13" i="2"/>
  <c r="I33" i="2" l="1"/>
  <c r="I20" i="2"/>
  <c r="J20" i="2"/>
  <c r="G18" i="2"/>
  <c r="D18" i="2"/>
  <c r="J53" i="2" l="1"/>
  <c r="I53" i="2"/>
  <c r="J50" i="2"/>
  <c r="I50" i="2"/>
  <c r="G49" i="2" l="1"/>
  <c r="D49" i="2"/>
  <c r="G52" i="2"/>
  <c r="J52" i="2" s="1"/>
  <c r="D52" i="2"/>
  <c r="I52" i="2" l="1"/>
  <c r="I8" i="2"/>
  <c r="J24" i="2"/>
  <c r="I38" i="2" l="1"/>
  <c r="I57" i="2" l="1"/>
  <c r="J56" i="2"/>
  <c r="J55" i="2"/>
  <c r="G54" i="2"/>
  <c r="F54" i="2"/>
  <c r="E54" i="2"/>
  <c r="D54" i="2"/>
  <c r="J51" i="2"/>
  <c r="F49" i="2"/>
  <c r="E49" i="2"/>
  <c r="J49" i="2"/>
  <c r="J48" i="2"/>
  <c r="I48" i="2"/>
  <c r="J47" i="2"/>
  <c r="I47" i="2"/>
  <c r="J46" i="2"/>
  <c r="I46" i="2"/>
  <c r="J45" i="2"/>
  <c r="I45" i="2"/>
  <c r="G44" i="2"/>
  <c r="J44" i="2" s="1"/>
  <c r="F44" i="2"/>
  <c r="E44" i="2"/>
  <c r="D44" i="2"/>
  <c r="I43" i="2"/>
  <c r="J42" i="2"/>
  <c r="I42" i="2"/>
  <c r="G41" i="2"/>
  <c r="J41" i="2" s="1"/>
  <c r="F41" i="2"/>
  <c r="E41" i="2"/>
  <c r="D41" i="2"/>
  <c r="J40" i="2"/>
  <c r="I40" i="2"/>
  <c r="J39" i="2"/>
  <c r="I39" i="2"/>
  <c r="J37" i="2"/>
  <c r="I37" i="2"/>
  <c r="J36" i="2"/>
  <c r="I36" i="2"/>
  <c r="G35" i="2"/>
  <c r="J35" i="2" s="1"/>
  <c r="F35" i="2"/>
  <c r="E35" i="2"/>
  <c r="D35" i="2"/>
  <c r="I31" i="2"/>
  <c r="J30" i="2"/>
  <c r="I30" i="2"/>
  <c r="J29" i="2"/>
  <c r="I29" i="2"/>
  <c r="J28" i="2"/>
  <c r="F28" i="2"/>
  <c r="E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G58" i="2" l="1"/>
  <c r="J58" i="2" s="1"/>
  <c r="D58" i="2"/>
  <c r="J54" i="2"/>
  <c r="I55" i="2"/>
  <c r="I54" i="2"/>
  <c r="I49" i="2"/>
  <c r="I44" i="2"/>
  <c r="I22" i="2"/>
  <c r="I18" i="2"/>
  <c r="I35" i="2"/>
  <c r="E58" i="2"/>
  <c r="F58" i="2"/>
  <c r="I7" i="2"/>
  <c r="I16" i="2"/>
  <c r="I28" i="2"/>
  <c r="I41" i="2"/>
  <c r="J7" i="2"/>
  <c r="J22" i="2"/>
  <c r="I58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<sst xmlns="http://schemas.openxmlformats.org/spreadsheetml/2006/main" count="157" uniqueCount="117">
  <si>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</si>
  <si>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</si>
  <si>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</si>
  <si>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</si>
  <si>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</si>
  <si>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</si>
  <si>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</si>
  <si>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</si>
  <si>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</si>
  <si>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</si>
  <si>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</si>
  <si>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</si>
  <si>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</si>
  <si>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</si>
  <si>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</si>
  <si>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</si>
  <si>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</si>
  <si>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</si>
  <si>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</si>
  <si>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</si>
  <si>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</si>
  <si>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</si>
  <si>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</si>
  <si>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</si>
  <si>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</si>
  <si>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</si>
  <si>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</si>
  <si>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</si>
  <si>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</si>
  <si>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</si>
  <si>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</si>
  <si>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</si>
  <si>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</si>
  <si>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</si>
  <si>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</si>
  <si>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</si>
  <si>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</si>
  <si>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</si>
  <si>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</si>
  <si>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</si>
  <si>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</si>
  <si>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</si>
  <si>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</si>
  <si>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</si>
  <si>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</si>
  <si>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</si>
  <si>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</si>
  <si>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</si>
  <si>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</si>
  <si>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</si>
  <si>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</si>
  <si>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</si>
  <si>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</si>
  <si>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</si>
  <si>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</si>
  <si>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</si>
  <si>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</si>
  <si>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</si>
  <si>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</si>
  <si>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</si>
  <si>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</si>
  <si>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</si>
  <si>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</si>
  <si>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</si>
  <si>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</si>
  <si>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</si>
  <si>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</si>
  <si>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</si>
  <si>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</si>
  <si>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</si>
  <si>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</si>
  <si>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</si>
  <si>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</si>
  <si>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</si>
  <si>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</si>
  <si>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</si>
  <si>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</si>
  <si>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</si>
  <si>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</si>
  <si>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</si>
  <si>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</si>
  <si>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</si>
  <si>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</si>
  <si>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</si>
  <si>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</si>
  <si>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</si>
  <si>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</si>
  <si>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</si>
  <si>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</si>
  <si>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</si>
  <si>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</si>
  <si>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</si>
  <si>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</si>
  <si>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</si>
  <si>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</si>
  <si>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</si>
  <si>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</si>
  <si>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</si>
  <si>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</si>
  <si>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</si>
  <si>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</si>
  <si>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</si>
  <si>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</si>
  <si>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</si>
  <si>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</si>
  <si>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Темп роста 2019 к соответствующему периоду 2018, %</t>
  </si>
  <si>
    <t>Охрана окружающей среды</t>
  </si>
  <si>
    <t>Другие вопросы в области охраны окружающей среды</t>
  </si>
  <si>
    <t>Уточненные плановые назначения на 2019 год</t>
  </si>
  <si>
    <t>Процент исполнения к уточненным плановым назначениям</t>
  </si>
  <si>
    <t>0505</t>
  </si>
  <si>
    <t>Кассовое исполнение                                                               за 9 месяцев 2018 года</t>
  </si>
  <si>
    <t>Кассовое исполнение                                                               за 9 месяцев                                                                          2019 года</t>
  </si>
  <si>
    <t>Другие вопросы в области жилищно-коммунального хозяйства</t>
  </si>
  <si>
    <t>0600</t>
  </si>
  <si>
    <t>0605</t>
  </si>
  <si>
    <t>Сведения об исполнении консолидированного бюджета  муниципального образования  "Трубчевский муниципальный район" за 9 месяцев 2019 года по расходам в разрезе разделов и подразделов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</si>
</sst>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workbookViewId="0">
      <selection activeCell="L5" sqref="L5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1" t="s">
        <v>116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2" t="s">
        <v>0</v>
      </c>
      <c r="J3" s="32"/>
    </row>
    <row r="4" spans="1:10" s="7" customFormat="1" ht="22.5" customHeight="1" x14ac:dyDescent="0.25">
      <c r="A4" s="33" t="s">
        <v>1</v>
      </c>
      <c r="B4" s="33" t="s">
        <v>2</v>
      </c>
      <c r="C4" s="34" t="s">
        <v>111</v>
      </c>
      <c r="D4" s="33" t="s">
        <v>108</v>
      </c>
      <c r="E4" s="34" t="s">
        <v>3</v>
      </c>
      <c r="F4" s="34"/>
      <c r="G4" s="34" t="s">
        <v>112</v>
      </c>
      <c r="H4" s="34"/>
      <c r="I4" s="34" t="s">
        <v>109</v>
      </c>
      <c r="J4" s="35" t="s">
        <v>105</v>
      </c>
    </row>
    <row r="5" spans="1:10" s="7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0" s="7" customFormat="1" ht="30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0" ht="15.75" x14ac:dyDescent="0.25">
      <c r="A7" s="8" t="s">
        <v>4</v>
      </c>
      <c r="B7" s="9" t="s">
        <v>5</v>
      </c>
      <c r="C7" s="20">
        <f>C8+C9+C10+C11+C12+C13+C14+C15</f>
        <v>53425667.890000001</v>
      </c>
      <c r="D7" s="20">
        <f>SUM(D8:D15)</f>
        <v>79572542.510000005</v>
      </c>
      <c r="E7" s="20">
        <f>SUM(E8:E15)</f>
        <v>0</v>
      </c>
      <c r="F7" s="20">
        <f>SUM(F8:F15)</f>
        <v>0</v>
      </c>
      <c r="G7" s="20">
        <f>SUM(G8:G15)</f>
        <v>57909382.43</v>
      </c>
      <c r="H7" s="20" t="s">
        <v>6</v>
      </c>
      <c r="I7" s="10">
        <f t="shared" ref="I7:I15" si="0">G7/D7*100</f>
        <v>72.775583892801265</v>
      </c>
      <c r="J7" s="27">
        <f>G7/C7*100</f>
        <v>108.39243516661632</v>
      </c>
    </row>
    <row r="8" spans="1:10" ht="48.75" customHeight="1" x14ac:dyDescent="0.25">
      <c r="A8" s="11" t="s">
        <v>7</v>
      </c>
      <c r="B8" s="21" t="s">
        <v>8</v>
      </c>
      <c r="C8" s="24">
        <v>2852319.06</v>
      </c>
      <c r="D8" s="24">
        <v>3981816.08</v>
      </c>
      <c r="E8" s="24"/>
      <c r="F8" s="24"/>
      <c r="G8" s="24">
        <v>3069878.19</v>
      </c>
      <c r="H8" s="23" t="s">
        <v>6</v>
      </c>
      <c r="I8" s="25">
        <f t="shared" si="0"/>
        <v>77.097438161935401</v>
      </c>
      <c r="J8" s="25">
        <f>G8/C8*100</f>
        <v>107.62744719028731</v>
      </c>
    </row>
    <row r="9" spans="1:10" ht="63" x14ac:dyDescent="0.25">
      <c r="A9" s="11" t="s">
        <v>9</v>
      </c>
      <c r="B9" s="21" t="s">
        <v>10</v>
      </c>
      <c r="C9" s="24">
        <v>968193.26</v>
      </c>
      <c r="D9" s="24">
        <v>1906228.97</v>
      </c>
      <c r="E9" s="24"/>
      <c r="F9" s="24"/>
      <c r="G9" s="24">
        <v>1218973.99</v>
      </c>
      <c r="H9" s="23" t="s">
        <v>6</v>
      </c>
      <c r="I9" s="25">
        <f t="shared" si="0"/>
        <v>63.94688199497881</v>
      </c>
      <c r="J9" s="25">
        <f t="shared" ref="J9:J58" si="1">G9/C9*100</f>
        <v>125.90192891861281</v>
      </c>
    </row>
    <row r="10" spans="1:10" ht="63" customHeight="1" x14ac:dyDescent="0.25">
      <c r="A10" s="11" t="s">
        <v>11</v>
      </c>
      <c r="B10" s="21" t="s">
        <v>12</v>
      </c>
      <c r="C10" s="24">
        <v>23121524.109999999</v>
      </c>
      <c r="D10" s="24">
        <v>33052439.510000002</v>
      </c>
      <c r="E10" s="24"/>
      <c r="F10" s="24"/>
      <c r="G10" s="24">
        <v>23907774.600000001</v>
      </c>
      <c r="H10" s="23" t="s">
        <v>6</v>
      </c>
      <c r="I10" s="25">
        <f t="shared" si="0"/>
        <v>72.332859402909463</v>
      </c>
      <c r="J10" s="25">
        <f t="shared" si="1"/>
        <v>103.40051324583726</v>
      </c>
    </row>
    <row r="11" spans="1:10" ht="20.25" customHeight="1" x14ac:dyDescent="0.25">
      <c r="A11" s="11" t="s">
        <v>13</v>
      </c>
      <c r="B11" s="21" t="s">
        <v>14</v>
      </c>
      <c r="C11" s="24">
        <v>103209</v>
      </c>
      <c r="D11" s="24">
        <v>9960</v>
      </c>
      <c r="E11" s="24"/>
      <c r="F11" s="24"/>
      <c r="G11" s="24">
        <v>5794</v>
      </c>
      <c r="H11" s="23" t="s">
        <v>6</v>
      </c>
      <c r="I11" s="25">
        <f t="shared" si="0"/>
        <v>58.172690763052202</v>
      </c>
      <c r="J11" s="25">
        <f t="shared" si="1"/>
        <v>5.6138515051981894</v>
      </c>
    </row>
    <row r="12" spans="1:10" ht="52.5" customHeight="1" x14ac:dyDescent="0.25">
      <c r="A12" s="11" t="s">
        <v>15</v>
      </c>
      <c r="B12" s="21" t="s">
        <v>16</v>
      </c>
      <c r="C12" s="24">
        <v>5316140.0999999996</v>
      </c>
      <c r="D12" s="24">
        <v>6741965.9500000002</v>
      </c>
      <c r="E12" s="24"/>
      <c r="F12" s="24"/>
      <c r="G12" s="24">
        <v>4718599.57</v>
      </c>
      <c r="H12" s="23" t="s">
        <v>6</v>
      </c>
      <c r="I12" s="25">
        <f t="shared" si="0"/>
        <v>69.988481178846655</v>
      </c>
      <c r="J12" s="25">
        <f t="shared" si="1"/>
        <v>88.759879936196569</v>
      </c>
    </row>
    <row r="13" spans="1:10" ht="27.75" customHeight="1" x14ac:dyDescent="0.25">
      <c r="A13" s="11" t="s">
        <v>94</v>
      </c>
      <c r="B13" s="21" t="s">
        <v>93</v>
      </c>
      <c r="C13" s="24">
        <v>0</v>
      </c>
      <c r="D13" s="24">
        <v>1571227</v>
      </c>
      <c r="E13" s="24"/>
      <c r="F13" s="24"/>
      <c r="G13" s="24">
        <v>1571227</v>
      </c>
      <c r="H13" s="23"/>
      <c r="I13" s="25">
        <f t="shared" si="0"/>
        <v>100</v>
      </c>
      <c r="J13" s="25">
        <v>0</v>
      </c>
    </row>
    <row r="14" spans="1:10" ht="15.75" x14ac:dyDescent="0.25">
      <c r="A14" s="11" t="s">
        <v>17</v>
      </c>
      <c r="B14" s="21" t="s">
        <v>18</v>
      </c>
      <c r="C14" s="24"/>
      <c r="D14" s="24">
        <v>296100</v>
      </c>
      <c r="E14" s="24"/>
      <c r="F14" s="24"/>
      <c r="G14" s="24">
        <v>0</v>
      </c>
      <c r="H14" s="23" t="s">
        <v>6</v>
      </c>
      <c r="I14" s="25">
        <f t="shared" si="0"/>
        <v>0</v>
      </c>
      <c r="J14" s="25">
        <v>0</v>
      </c>
    </row>
    <row r="15" spans="1:10" ht="15.75" x14ac:dyDescent="0.25">
      <c r="A15" s="11" t="s">
        <v>19</v>
      </c>
      <c r="B15" s="21" t="s">
        <v>20</v>
      </c>
      <c r="C15" s="24">
        <v>21064282.359999999</v>
      </c>
      <c r="D15" s="24">
        <v>32012805</v>
      </c>
      <c r="E15" s="24"/>
      <c r="F15" s="24"/>
      <c r="G15" s="24">
        <v>23417135.079999998</v>
      </c>
      <c r="H15" s="24" t="s">
        <v>6</v>
      </c>
      <c r="I15" s="25">
        <f t="shared" si="0"/>
        <v>73.149275985031608</v>
      </c>
      <c r="J15" s="25">
        <f t="shared" si="1"/>
        <v>111.16986887940672</v>
      </c>
    </row>
    <row r="16" spans="1:10" ht="15.75" x14ac:dyDescent="0.25">
      <c r="A16" s="8" t="s">
        <v>21</v>
      </c>
      <c r="B16" s="9" t="s">
        <v>22</v>
      </c>
      <c r="C16" s="26">
        <f>C17</f>
        <v>695988.75</v>
      </c>
      <c r="D16" s="26">
        <f t="shared" ref="D16:H16" si="2">D17</f>
        <v>1149925</v>
      </c>
      <c r="E16" s="26">
        <f t="shared" si="2"/>
        <v>0</v>
      </c>
      <c r="F16" s="26">
        <f t="shared" si="2"/>
        <v>0</v>
      </c>
      <c r="G16" s="26">
        <f t="shared" si="2"/>
        <v>862443.75</v>
      </c>
      <c r="H16" s="26" t="str">
        <f t="shared" si="2"/>
        <v>-</v>
      </c>
      <c r="I16" s="27">
        <f>G16/D16*100</f>
        <v>75</v>
      </c>
      <c r="J16" s="27">
        <f t="shared" si="1"/>
        <v>123.91633485455044</v>
      </c>
    </row>
    <row r="17" spans="1:10" ht="18" customHeight="1" x14ac:dyDescent="0.25">
      <c r="A17" s="11" t="s">
        <v>23</v>
      </c>
      <c r="B17" s="12" t="s">
        <v>24</v>
      </c>
      <c r="C17" s="24">
        <v>695988.75</v>
      </c>
      <c r="D17" s="24">
        <v>1149925</v>
      </c>
      <c r="E17" s="24"/>
      <c r="F17" s="24"/>
      <c r="G17" s="24">
        <v>862443.75</v>
      </c>
      <c r="H17" s="24" t="s">
        <v>6</v>
      </c>
      <c r="I17" s="25">
        <f t="shared" ref="I17:I58" si="3">G17/D17*100</f>
        <v>75</v>
      </c>
      <c r="J17" s="25">
        <f t="shared" si="1"/>
        <v>123.91633485455044</v>
      </c>
    </row>
    <row r="18" spans="1:10" ht="47.25" x14ac:dyDescent="0.25">
      <c r="A18" s="8" t="s">
        <v>25</v>
      </c>
      <c r="B18" s="22" t="s">
        <v>26</v>
      </c>
      <c r="C18" s="26">
        <f>C19+C21</f>
        <v>6248430.9799999995</v>
      </c>
      <c r="D18" s="26">
        <f>D19+D21+D20</f>
        <v>9820272</v>
      </c>
      <c r="E18" s="26">
        <f t="shared" ref="E18:F18" si="4">E19+E21</f>
        <v>0</v>
      </c>
      <c r="F18" s="26">
        <f t="shared" si="4"/>
        <v>0</v>
      </c>
      <c r="G18" s="26">
        <f>G19+G21+G20</f>
        <v>7163775.8499999996</v>
      </c>
      <c r="H18" s="26" t="s">
        <v>6</v>
      </c>
      <c r="I18" s="27">
        <f t="shared" si="3"/>
        <v>72.948853657006637</v>
      </c>
      <c r="J18" s="27">
        <f t="shared" si="1"/>
        <v>114.64919550091597</v>
      </c>
    </row>
    <row r="19" spans="1:10" ht="60.75" customHeight="1" x14ac:dyDescent="0.25">
      <c r="A19" s="11" t="s">
        <v>27</v>
      </c>
      <c r="B19" s="21" t="s">
        <v>28</v>
      </c>
      <c r="C19" s="24">
        <v>1707377.42</v>
      </c>
      <c r="D19" s="24">
        <v>3320272</v>
      </c>
      <c r="E19" s="24"/>
      <c r="F19" s="24"/>
      <c r="G19" s="24">
        <v>2264709.36</v>
      </c>
      <c r="H19" s="24" t="s">
        <v>6</v>
      </c>
      <c r="I19" s="25">
        <f t="shared" si="3"/>
        <v>68.2085491791034</v>
      </c>
      <c r="J19" s="25">
        <f t="shared" si="1"/>
        <v>132.64257412986052</v>
      </c>
    </row>
    <row r="20" spans="1:10" ht="47.25" hidden="1" x14ac:dyDescent="0.25">
      <c r="A20" s="11" t="s">
        <v>104</v>
      </c>
      <c r="B20" s="21" t="s">
        <v>103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3"/>
        <v>#DIV/0!</v>
      </c>
      <c r="J20" s="25" t="e">
        <f t="shared" si="1"/>
        <v>#DIV/0!</v>
      </c>
    </row>
    <row r="21" spans="1:10" ht="15.75" x14ac:dyDescent="0.25">
      <c r="A21" s="11" t="s">
        <v>29</v>
      </c>
      <c r="B21" s="12" t="s">
        <v>30</v>
      </c>
      <c r="C21" s="24">
        <v>4541053.5599999996</v>
      </c>
      <c r="D21" s="24">
        <v>6500000</v>
      </c>
      <c r="E21" s="24"/>
      <c r="F21" s="24"/>
      <c r="G21" s="24">
        <v>4899066.49</v>
      </c>
      <c r="H21" s="24" t="s">
        <v>6</v>
      </c>
      <c r="I21" s="25">
        <f t="shared" si="3"/>
        <v>75.370253692307699</v>
      </c>
      <c r="J21" s="25">
        <f t="shared" si="1"/>
        <v>107.88391780166539</v>
      </c>
    </row>
    <row r="22" spans="1:10" ht="15.75" x14ac:dyDescent="0.25">
      <c r="A22" s="8" t="s">
        <v>31</v>
      </c>
      <c r="B22" s="9" t="s">
        <v>32</v>
      </c>
      <c r="C22" s="26">
        <f>C23+C24+C25+C26+C27</f>
        <v>25457809.48</v>
      </c>
      <c r="D22" s="26">
        <f>SUM(D23:D27)</f>
        <v>42314684.479999997</v>
      </c>
      <c r="E22" s="26">
        <f>SUM(E23:E27)</f>
        <v>0</v>
      </c>
      <c r="F22" s="26">
        <f>SUM(F23:F27)</f>
        <v>0</v>
      </c>
      <c r="G22" s="26">
        <f>SUM(G23:G27)</f>
        <v>19915336.91</v>
      </c>
      <c r="H22" s="26" t="s">
        <v>6</v>
      </c>
      <c r="I22" s="27">
        <f t="shared" si="3"/>
        <v>47.064836131326864</v>
      </c>
      <c r="J22" s="27">
        <f t="shared" si="1"/>
        <v>78.228792330486087</v>
      </c>
    </row>
    <row r="23" spans="1:10" ht="15.75" x14ac:dyDescent="0.25">
      <c r="A23" s="11" t="s">
        <v>33</v>
      </c>
      <c r="B23" s="12" t="s">
        <v>34</v>
      </c>
      <c r="C23" s="24">
        <v>0</v>
      </c>
      <c r="D23" s="24">
        <v>78555.3</v>
      </c>
      <c r="E23" s="24"/>
      <c r="F23" s="24"/>
      <c r="G23" s="24">
        <v>0</v>
      </c>
      <c r="H23" s="24" t="s">
        <v>6</v>
      </c>
      <c r="I23" s="25">
        <f t="shared" si="3"/>
        <v>0</v>
      </c>
      <c r="J23" s="25">
        <v>0</v>
      </c>
    </row>
    <row r="24" spans="1:10" ht="15.75" x14ac:dyDescent="0.25">
      <c r="A24" s="11" t="s">
        <v>35</v>
      </c>
      <c r="B24" s="12" t="s">
        <v>36</v>
      </c>
      <c r="C24" s="24">
        <v>153120</v>
      </c>
      <c r="D24" s="24">
        <v>154000</v>
      </c>
      <c r="E24" s="24"/>
      <c r="F24" s="24"/>
      <c r="G24" s="24">
        <v>153120</v>
      </c>
      <c r="H24" s="24" t="s">
        <v>6</v>
      </c>
      <c r="I24" s="25">
        <f t="shared" si="3"/>
        <v>99.428571428571431</v>
      </c>
      <c r="J24" s="25">
        <f t="shared" si="1"/>
        <v>100</v>
      </c>
    </row>
    <row r="25" spans="1:10" ht="15.75" x14ac:dyDescent="0.25">
      <c r="A25" s="11" t="s">
        <v>37</v>
      </c>
      <c r="B25" s="12" t="s">
        <v>38</v>
      </c>
      <c r="C25" s="24">
        <v>3133333.36</v>
      </c>
      <c r="D25" s="24">
        <v>4700000</v>
      </c>
      <c r="E25" s="24"/>
      <c r="F25" s="24"/>
      <c r="G25" s="24">
        <v>3133333.36</v>
      </c>
      <c r="H25" s="24" t="s">
        <v>6</v>
      </c>
      <c r="I25" s="25">
        <f t="shared" si="3"/>
        <v>66.666667234042549</v>
      </c>
      <c r="J25" s="25">
        <f t="shared" si="1"/>
        <v>100</v>
      </c>
    </row>
    <row r="26" spans="1:10" ht="15.75" x14ac:dyDescent="0.25">
      <c r="A26" s="11" t="s">
        <v>39</v>
      </c>
      <c r="B26" s="12" t="s">
        <v>40</v>
      </c>
      <c r="C26" s="24">
        <v>21991866.25</v>
      </c>
      <c r="D26" s="24">
        <v>37127585.18</v>
      </c>
      <c r="E26" s="24"/>
      <c r="F26" s="24"/>
      <c r="G26" s="24">
        <v>16471740.029999999</v>
      </c>
      <c r="H26" s="24" t="s">
        <v>6</v>
      </c>
      <c r="I26" s="25">
        <f t="shared" si="3"/>
        <v>44.365233963217854</v>
      </c>
      <c r="J26" s="25">
        <f t="shared" si="1"/>
        <v>74.899237030418007</v>
      </c>
    </row>
    <row r="27" spans="1:10" ht="31.5" x14ac:dyDescent="0.25">
      <c r="A27" s="11" t="s">
        <v>41</v>
      </c>
      <c r="B27" s="21" t="s">
        <v>42</v>
      </c>
      <c r="C27" s="24">
        <v>179489.87</v>
      </c>
      <c r="D27" s="24">
        <v>254544</v>
      </c>
      <c r="E27" s="24"/>
      <c r="F27" s="24"/>
      <c r="G27" s="24">
        <v>157143.51999999999</v>
      </c>
      <c r="H27" s="24" t="s">
        <v>6</v>
      </c>
      <c r="I27" s="25">
        <f t="shared" si="3"/>
        <v>61.735307058897469</v>
      </c>
      <c r="J27" s="25">
        <f t="shared" si="1"/>
        <v>87.550077338626409</v>
      </c>
    </row>
    <row r="28" spans="1:10" ht="31.5" x14ac:dyDescent="0.25">
      <c r="A28" s="8" t="s">
        <v>43</v>
      </c>
      <c r="B28" s="22" t="s">
        <v>44</v>
      </c>
      <c r="C28" s="26">
        <f>C29+C30+C31</f>
        <v>18283252</v>
      </c>
      <c r="D28" s="26">
        <f>D29+D30+D31+D32</f>
        <v>159962530.25</v>
      </c>
      <c r="E28" s="26">
        <f>E29+E30+E31</f>
        <v>0</v>
      </c>
      <c r="F28" s="26">
        <f>F29+F30+F31</f>
        <v>0</v>
      </c>
      <c r="G28" s="26">
        <f>G29+G30+G31+G32</f>
        <v>33341815.689999998</v>
      </c>
      <c r="H28" s="26" t="s">
        <v>6</v>
      </c>
      <c r="I28" s="27">
        <f t="shared" si="3"/>
        <v>20.843516064600383</v>
      </c>
      <c r="J28" s="27">
        <f t="shared" si="1"/>
        <v>182.36261082000073</v>
      </c>
    </row>
    <row r="29" spans="1:10" ht="15.75" x14ac:dyDescent="0.25">
      <c r="A29" s="11" t="s">
        <v>45</v>
      </c>
      <c r="B29" s="12" t="s">
        <v>46</v>
      </c>
      <c r="C29" s="24">
        <v>247639.61</v>
      </c>
      <c r="D29" s="24">
        <v>11689692.640000001</v>
      </c>
      <c r="E29" s="24"/>
      <c r="F29" s="24"/>
      <c r="G29" s="24">
        <v>2223180.33</v>
      </c>
      <c r="H29" s="24" t="s">
        <v>6</v>
      </c>
      <c r="I29" s="25">
        <f t="shared" si="3"/>
        <v>19.018295848024966</v>
      </c>
      <c r="J29" s="25">
        <f t="shared" si="1"/>
        <v>897.74827621477846</v>
      </c>
    </row>
    <row r="30" spans="1:10" ht="15.75" x14ac:dyDescent="0.25">
      <c r="A30" s="11" t="s">
        <v>47</v>
      </c>
      <c r="B30" s="12" t="s">
        <v>48</v>
      </c>
      <c r="C30" s="24">
        <v>7450030.4699999997</v>
      </c>
      <c r="D30" s="24">
        <v>111085008.63</v>
      </c>
      <c r="E30" s="24"/>
      <c r="F30" s="24"/>
      <c r="G30" s="24">
        <v>10533513.75</v>
      </c>
      <c r="H30" s="24" t="s">
        <v>6</v>
      </c>
      <c r="I30" s="25">
        <f t="shared" si="3"/>
        <v>9.4823900001528045</v>
      </c>
      <c r="J30" s="25">
        <f t="shared" si="1"/>
        <v>141.38886803774375</v>
      </c>
    </row>
    <row r="31" spans="1:10" ht="15.75" x14ac:dyDescent="0.25">
      <c r="A31" s="11" t="s">
        <v>49</v>
      </c>
      <c r="B31" s="12" t="s">
        <v>50</v>
      </c>
      <c r="C31" s="24">
        <v>10585581.92</v>
      </c>
      <c r="D31" s="24">
        <v>33651828.979999997</v>
      </c>
      <c r="E31" s="24"/>
      <c r="F31" s="24"/>
      <c r="G31" s="24">
        <v>20585121.609999999</v>
      </c>
      <c r="H31" s="24" t="s">
        <v>6</v>
      </c>
      <c r="I31" s="25">
        <f t="shared" si="3"/>
        <v>61.17088501262198</v>
      </c>
      <c r="J31" s="25">
        <v>0</v>
      </c>
    </row>
    <row r="32" spans="1:10" ht="27.75" customHeight="1" x14ac:dyDescent="0.25">
      <c r="A32" s="11" t="s">
        <v>113</v>
      </c>
      <c r="B32" s="12" t="s">
        <v>110</v>
      </c>
      <c r="C32" s="24">
        <v>0</v>
      </c>
      <c r="D32" s="24">
        <v>3536000</v>
      </c>
      <c r="E32" s="24"/>
      <c r="F32" s="24"/>
      <c r="G32" s="24">
        <v>0</v>
      </c>
      <c r="H32" s="24"/>
      <c r="I32" s="25">
        <f t="shared" si="3"/>
        <v>0</v>
      </c>
      <c r="J32" s="25">
        <v>0</v>
      </c>
    </row>
    <row r="33" spans="1:10" ht="15.75" x14ac:dyDescent="0.25">
      <c r="A33" s="8" t="s">
        <v>106</v>
      </c>
      <c r="B33" s="9" t="s">
        <v>114</v>
      </c>
      <c r="C33" s="24">
        <f>C34</f>
        <v>4192.46</v>
      </c>
      <c r="D33" s="24">
        <f>D34</f>
        <v>30511</v>
      </c>
      <c r="E33" s="24"/>
      <c r="F33" s="24"/>
      <c r="G33" s="24">
        <f>G34</f>
        <v>9795.73</v>
      </c>
      <c r="H33" s="24"/>
      <c r="I33" s="25">
        <f t="shared" si="3"/>
        <v>32.105568483497755</v>
      </c>
      <c r="J33" s="25">
        <v>0</v>
      </c>
    </row>
    <row r="34" spans="1:10" ht="31.5" x14ac:dyDescent="0.25">
      <c r="A34" s="11" t="s">
        <v>107</v>
      </c>
      <c r="B34" s="12" t="s">
        <v>115</v>
      </c>
      <c r="C34" s="24">
        <v>4192.46</v>
      </c>
      <c r="D34" s="24">
        <v>30511</v>
      </c>
      <c r="E34" s="24"/>
      <c r="F34" s="24"/>
      <c r="G34" s="24">
        <v>9795.73</v>
      </c>
      <c r="H34" s="24"/>
      <c r="I34" s="25">
        <f t="shared" ref="I34" si="5">G34/D34*100</f>
        <v>32.105568483497755</v>
      </c>
      <c r="J34" s="25">
        <v>0</v>
      </c>
    </row>
    <row r="35" spans="1:10" ht="15.75" x14ac:dyDescent="0.25">
      <c r="A35" s="8" t="s">
        <v>51</v>
      </c>
      <c r="B35" s="9" t="s">
        <v>52</v>
      </c>
      <c r="C35" s="26">
        <f>C36+C37+C38+C39+C40</f>
        <v>173015552.35999998</v>
      </c>
      <c r="D35" s="26">
        <f>SUM(D36:D40)</f>
        <v>263853023.24000001</v>
      </c>
      <c r="E35" s="26">
        <f>SUM(E36:E40)</f>
        <v>0</v>
      </c>
      <c r="F35" s="26">
        <f>SUM(F36:F40)</f>
        <v>0</v>
      </c>
      <c r="G35" s="26">
        <f>SUM(G36:G40)</f>
        <v>186491712.31</v>
      </c>
      <c r="H35" s="26" t="s">
        <v>6</v>
      </c>
      <c r="I35" s="27">
        <f t="shared" si="3"/>
        <v>70.680149887980491</v>
      </c>
      <c r="J35" s="27">
        <f t="shared" si="1"/>
        <v>107.78898761769096</v>
      </c>
    </row>
    <row r="36" spans="1:10" ht="15.75" x14ac:dyDescent="0.25">
      <c r="A36" s="11" t="s">
        <v>53</v>
      </c>
      <c r="B36" s="12" t="s">
        <v>54</v>
      </c>
      <c r="C36" s="24">
        <v>46783565.18</v>
      </c>
      <c r="D36" s="24">
        <v>71707609</v>
      </c>
      <c r="E36" s="24"/>
      <c r="F36" s="24"/>
      <c r="G36" s="24">
        <v>48420441.159999996</v>
      </c>
      <c r="H36" s="24" t="s">
        <v>6</v>
      </c>
      <c r="I36" s="25">
        <f t="shared" si="3"/>
        <v>67.52483011949262</v>
      </c>
      <c r="J36" s="25">
        <f t="shared" si="1"/>
        <v>103.49882693570298</v>
      </c>
    </row>
    <row r="37" spans="1:10" ht="15.75" x14ac:dyDescent="0.25">
      <c r="A37" s="11" t="s">
        <v>55</v>
      </c>
      <c r="B37" s="12" t="s">
        <v>56</v>
      </c>
      <c r="C37" s="24">
        <v>94693134.329999998</v>
      </c>
      <c r="D37" s="24">
        <v>147100675.52000001</v>
      </c>
      <c r="E37" s="24"/>
      <c r="F37" s="24"/>
      <c r="G37" s="24">
        <v>104775374.09999999</v>
      </c>
      <c r="H37" s="24" t="s">
        <v>6</v>
      </c>
      <c r="I37" s="25">
        <f t="shared" si="3"/>
        <v>71.226983648864746</v>
      </c>
      <c r="J37" s="25">
        <f t="shared" si="1"/>
        <v>110.64727642752217</v>
      </c>
    </row>
    <row r="38" spans="1:10" ht="15.75" x14ac:dyDescent="0.25">
      <c r="A38" s="11" t="s">
        <v>91</v>
      </c>
      <c r="B38" s="12" t="s">
        <v>92</v>
      </c>
      <c r="C38" s="24">
        <v>18401875.34</v>
      </c>
      <c r="D38" s="24">
        <v>27081101.219999999</v>
      </c>
      <c r="E38" s="24"/>
      <c r="F38" s="24"/>
      <c r="G38" s="24">
        <v>20227820.41</v>
      </c>
      <c r="H38" s="24"/>
      <c r="I38" s="25">
        <f t="shared" si="3"/>
        <v>74.693492874142436</v>
      </c>
      <c r="J38" s="25">
        <v>0</v>
      </c>
    </row>
    <row r="39" spans="1:10" ht="15.75" x14ac:dyDescent="0.25">
      <c r="A39" s="11" t="s">
        <v>57</v>
      </c>
      <c r="B39" s="12" t="s">
        <v>58</v>
      </c>
      <c r="C39" s="24">
        <v>47133</v>
      </c>
      <c r="D39" s="24">
        <v>54655.5</v>
      </c>
      <c r="E39" s="24"/>
      <c r="F39" s="24"/>
      <c r="G39" s="24">
        <v>54655.5</v>
      </c>
      <c r="H39" s="24" t="s">
        <v>6</v>
      </c>
      <c r="I39" s="25">
        <f t="shared" si="3"/>
        <v>100</v>
      </c>
      <c r="J39" s="25">
        <f t="shared" si="1"/>
        <v>115.96015530520019</v>
      </c>
    </row>
    <row r="40" spans="1:10" ht="15.75" x14ac:dyDescent="0.25">
      <c r="A40" s="11" t="s">
        <v>59</v>
      </c>
      <c r="B40" s="12" t="s">
        <v>60</v>
      </c>
      <c r="C40" s="24">
        <v>13089844.51</v>
      </c>
      <c r="D40" s="24">
        <v>17908982</v>
      </c>
      <c r="E40" s="24"/>
      <c r="F40" s="24"/>
      <c r="G40" s="24">
        <v>13013421.140000001</v>
      </c>
      <c r="H40" s="24" t="s">
        <v>6</v>
      </c>
      <c r="I40" s="25">
        <f t="shared" si="3"/>
        <v>72.664214749894768</v>
      </c>
      <c r="J40" s="25">
        <f t="shared" si="1"/>
        <v>99.416162889164838</v>
      </c>
    </row>
    <row r="41" spans="1:10" ht="15.75" x14ac:dyDescent="0.25">
      <c r="A41" s="8" t="s">
        <v>61</v>
      </c>
      <c r="B41" s="9" t="s">
        <v>62</v>
      </c>
      <c r="C41" s="26">
        <f>C42</f>
        <v>29669798.77</v>
      </c>
      <c r="D41" s="26">
        <f>D42+D43</f>
        <v>42100875</v>
      </c>
      <c r="E41" s="26">
        <f>E42+E43</f>
        <v>0</v>
      </c>
      <c r="F41" s="26">
        <f>F42+F43</f>
        <v>0</v>
      </c>
      <c r="G41" s="26">
        <f>G42+G43</f>
        <v>31002823.350000001</v>
      </c>
      <c r="H41" s="26" t="s">
        <v>6</v>
      </c>
      <c r="I41" s="27">
        <f t="shared" si="3"/>
        <v>73.639380060390664</v>
      </c>
      <c r="J41" s="27">
        <f t="shared" si="1"/>
        <v>104.49286693965672</v>
      </c>
    </row>
    <row r="42" spans="1:10" ht="15.75" x14ac:dyDescent="0.25">
      <c r="A42" s="11" t="s">
        <v>63</v>
      </c>
      <c r="B42" s="12" t="s">
        <v>64</v>
      </c>
      <c r="C42" s="24">
        <v>29669798.77</v>
      </c>
      <c r="D42" s="24">
        <v>42100875</v>
      </c>
      <c r="E42" s="24"/>
      <c r="F42" s="24"/>
      <c r="G42" s="24">
        <v>31002823.350000001</v>
      </c>
      <c r="H42" s="24" t="s">
        <v>6</v>
      </c>
      <c r="I42" s="25">
        <f t="shared" si="3"/>
        <v>73.639380060390664</v>
      </c>
      <c r="J42" s="25">
        <f t="shared" si="1"/>
        <v>104.49286693965672</v>
      </c>
    </row>
    <row r="43" spans="1:10" ht="16.5" hidden="1" customHeight="1" x14ac:dyDescent="0.25">
      <c r="A43" s="11" t="s">
        <v>65</v>
      </c>
      <c r="B43" s="12" t="s">
        <v>66</v>
      </c>
      <c r="C43" s="24"/>
      <c r="D43" s="24"/>
      <c r="E43" s="24"/>
      <c r="F43" s="24"/>
      <c r="G43" s="24"/>
      <c r="H43" s="24" t="s">
        <v>6</v>
      </c>
      <c r="I43" s="25" t="e">
        <f t="shared" si="3"/>
        <v>#DIV/0!</v>
      </c>
      <c r="J43" s="25"/>
    </row>
    <row r="44" spans="1:10" ht="15.75" x14ac:dyDescent="0.25">
      <c r="A44" s="8" t="s">
        <v>67</v>
      </c>
      <c r="B44" s="9" t="s">
        <v>68</v>
      </c>
      <c r="C44" s="26">
        <f>C45+C46+C47+C48</f>
        <v>27501331.649999999</v>
      </c>
      <c r="D44" s="26">
        <f>SUM(D45:D48)</f>
        <v>31231974.199999999</v>
      </c>
      <c r="E44" s="26">
        <f>SUM(E45:E48)</f>
        <v>0</v>
      </c>
      <c r="F44" s="26">
        <f>SUM(F45:F48)</f>
        <v>0</v>
      </c>
      <c r="G44" s="26">
        <f>SUM(G45:G48)</f>
        <v>14424972.890000001</v>
      </c>
      <c r="H44" s="26" t="s">
        <v>6</v>
      </c>
      <c r="I44" s="27">
        <f t="shared" si="3"/>
        <v>46.186554835204753</v>
      </c>
      <c r="J44" s="27">
        <f t="shared" si="1"/>
        <v>52.451906960658036</v>
      </c>
    </row>
    <row r="45" spans="1:10" ht="15.75" x14ac:dyDescent="0.25">
      <c r="A45" s="11" t="s">
        <v>69</v>
      </c>
      <c r="B45" s="12" t="s">
        <v>70</v>
      </c>
      <c r="C45" s="24">
        <v>5618908.6100000003</v>
      </c>
      <c r="D45" s="24">
        <v>7203210.5199999996</v>
      </c>
      <c r="E45" s="24"/>
      <c r="F45" s="24"/>
      <c r="G45" s="24">
        <v>5306278.97</v>
      </c>
      <c r="H45" s="24" t="s">
        <v>6</v>
      </c>
      <c r="I45" s="25">
        <f t="shared" si="3"/>
        <v>73.665471184923803</v>
      </c>
      <c r="J45" s="25">
        <f t="shared" si="1"/>
        <v>94.436114525094567</v>
      </c>
    </row>
    <row r="46" spans="1:10" ht="15.75" x14ac:dyDescent="0.25">
      <c r="A46" s="11" t="s">
        <v>71</v>
      </c>
      <c r="B46" s="12" t="s">
        <v>72</v>
      </c>
      <c r="C46" s="24">
        <v>1760877.5</v>
      </c>
      <c r="D46" s="24">
        <v>131400</v>
      </c>
      <c r="E46" s="24"/>
      <c r="F46" s="24"/>
      <c r="G46" s="24">
        <v>60320</v>
      </c>
      <c r="H46" s="24" t="s">
        <v>6</v>
      </c>
      <c r="I46" s="25">
        <f t="shared" si="3"/>
        <v>45.905631659056318</v>
      </c>
      <c r="J46" s="25">
        <f t="shared" si="1"/>
        <v>3.4255648107264705</v>
      </c>
    </row>
    <row r="47" spans="1:10" ht="15.75" x14ac:dyDescent="0.25">
      <c r="A47" s="11" t="s">
        <v>73</v>
      </c>
      <c r="B47" s="12" t="s">
        <v>74</v>
      </c>
      <c r="C47" s="24">
        <v>19077246.859999999</v>
      </c>
      <c r="D47" s="24">
        <v>22013044.68</v>
      </c>
      <c r="E47" s="24"/>
      <c r="F47" s="24"/>
      <c r="G47" s="24">
        <v>7861981.29</v>
      </c>
      <c r="H47" s="24" t="s">
        <v>6</v>
      </c>
      <c r="I47" s="25">
        <f t="shared" si="3"/>
        <v>35.715101678519829</v>
      </c>
      <c r="J47" s="25">
        <f t="shared" si="1"/>
        <v>41.211299238804315</v>
      </c>
    </row>
    <row r="48" spans="1:10" ht="31.5" x14ac:dyDescent="0.25">
      <c r="A48" s="11" t="s">
        <v>75</v>
      </c>
      <c r="B48" s="21" t="s">
        <v>76</v>
      </c>
      <c r="C48" s="24">
        <v>1044298.68</v>
      </c>
      <c r="D48" s="24">
        <v>1884319</v>
      </c>
      <c r="E48" s="24"/>
      <c r="F48" s="24"/>
      <c r="G48" s="24">
        <v>1196392.6299999999</v>
      </c>
      <c r="H48" s="24" t="s">
        <v>6</v>
      </c>
      <c r="I48" s="25">
        <f t="shared" si="3"/>
        <v>63.492043013948276</v>
      </c>
      <c r="J48" s="25">
        <f t="shared" si="1"/>
        <v>114.56421930936462</v>
      </c>
    </row>
    <row r="49" spans="1:10" ht="15.75" x14ac:dyDescent="0.25">
      <c r="A49" s="8" t="s">
        <v>77</v>
      </c>
      <c r="B49" s="9" t="s">
        <v>78</v>
      </c>
      <c r="C49" s="26">
        <f>C50</f>
        <v>10113694.960000001</v>
      </c>
      <c r="D49" s="26">
        <f>SUM(D50:D50)</f>
        <v>15726392.220000001</v>
      </c>
      <c r="E49" s="26">
        <f>SUM(E51:E51)</f>
        <v>0</v>
      </c>
      <c r="F49" s="26">
        <f>SUM(F51:F51)</f>
        <v>0</v>
      </c>
      <c r="G49" s="26">
        <f>SUM(G50:G50)</f>
        <v>10546344.93</v>
      </c>
      <c r="H49" s="26" t="s">
        <v>6</v>
      </c>
      <c r="I49" s="27">
        <f t="shared" si="3"/>
        <v>67.061439028512282</v>
      </c>
      <c r="J49" s="27">
        <f t="shared" si="1"/>
        <v>104.27786255874973</v>
      </c>
    </row>
    <row r="50" spans="1:10" ht="13.5" customHeight="1" x14ac:dyDescent="0.25">
      <c r="A50" s="11" t="s">
        <v>96</v>
      </c>
      <c r="B50" s="9" t="s">
        <v>95</v>
      </c>
      <c r="C50" s="24">
        <v>10113694.960000001</v>
      </c>
      <c r="D50" s="24">
        <v>15726392.220000001</v>
      </c>
      <c r="E50" s="24"/>
      <c r="F50" s="24"/>
      <c r="G50" s="24">
        <v>10546344.93</v>
      </c>
      <c r="H50" s="26"/>
      <c r="I50" s="25">
        <f t="shared" ref="I50" si="6">G50/D50*100</f>
        <v>67.061439028512282</v>
      </c>
      <c r="J50" s="25">
        <f t="shared" ref="J50" si="7">G50/C50*100</f>
        <v>104.27786255874973</v>
      </c>
    </row>
    <row r="51" spans="1:10" ht="23.25" hidden="1" customHeight="1" x14ac:dyDescent="0.25">
      <c r="A51" s="11" t="s">
        <v>79</v>
      </c>
      <c r="B51" s="12" t="s">
        <v>80</v>
      </c>
      <c r="C51" s="24"/>
      <c r="D51" s="24"/>
      <c r="E51" s="24"/>
      <c r="F51" s="24"/>
      <c r="G51" s="24"/>
      <c r="H51" s="24" t="s">
        <v>6</v>
      </c>
      <c r="I51" s="25"/>
      <c r="J51" s="25" t="e">
        <f t="shared" si="1"/>
        <v>#DIV/0!</v>
      </c>
    </row>
    <row r="52" spans="1:10" ht="33.75" customHeight="1" x14ac:dyDescent="0.25">
      <c r="A52" s="8" t="s">
        <v>97</v>
      </c>
      <c r="B52" s="22" t="s">
        <v>98</v>
      </c>
      <c r="C52" s="26">
        <f>C53</f>
        <v>463584.94</v>
      </c>
      <c r="D52" s="26">
        <f>SUM(D53:D53)</f>
        <v>602643.85</v>
      </c>
      <c r="E52" s="24"/>
      <c r="F52" s="24"/>
      <c r="G52" s="26">
        <f>SUM(G53:G53)</f>
        <v>379032.34</v>
      </c>
      <c r="H52" s="24"/>
      <c r="I52" s="25">
        <f t="shared" ref="I52:I53" si="8">G52/D52*100</f>
        <v>62.894915462922263</v>
      </c>
      <c r="J52" s="25">
        <f t="shared" si="1"/>
        <v>81.761141766166958</v>
      </c>
    </row>
    <row r="53" spans="1:10" ht="28.5" customHeight="1" x14ac:dyDescent="0.25">
      <c r="A53" s="11" t="s">
        <v>99</v>
      </c>
      <c r="B53" s="21" t="s">
        <v>100</v>
      </c>
      <c r="C53" s="24">
        <v>463584.94</v>
      </c>
      <c r="D53" s="24">
        <v>602643.85</v>
      </c>
      <c r="E53" s="24"/>
      <c r="F53" s="24"/>
      <c r="G53" s="24">
        <v>379032.34</v>
      </c>
      <c r="H53" s="24"/>
      <c r="I53" s="25">
        <f t="shared" si="8"/>
        <v>62.894915462922263</v>
      </c>
      <c r="J53" s="25">
        <f t="shared" si="1"/>
        <v>81.761141766166958</v>
      </c>
    </row>
    <row r="54" spans="1:10" ht="0.75" customHeight="1" x14ac:dyDescent="0.25">
      <c r="A54" s="8" t="s">
        <v>81</v>
      </c>
      <c r="B54" s="22" t="s">
        <v>82</v>
      </c>
      <c r="C54" s="26">
        <v>2297880</v>
      </c>
      <c r="D54" s="26">
        <f>D55+D56+D57</f>
        <v>0</v>
      </c>
      <c r="E54" s="26">
        <f>E55+E56+E57</f>
        <v>0</v>
      </c>
      <c r="F54" s="26">
        <f>F55+F56+F57</f>
        <v>0</v>
      </c>
      <c r="G54" s="26">
        <f>G55+G56+G57</f>
        <v>0</v>
      </c>
      <c r="H54" s="26" t="s">
        <v>6</v>
      </c>
      <c r="I54" s="27" t="e">
        <f t="shared" si="3"/>
        <v>#DIV/0!</v>
      </c>
      <c r="J54" s="27">
        <f t="shared" si="1"/>
        <v>0</v>
      </c>
    </row>
    <row r="55" spans="1:10" ht="45" hidden="1" customHeight="1" x14ac:dyDescent="0.25">
      <c r="A55" s="11" t="s">
        <v>83</v>
      </c>
      <c r="B55" s="21" t="s">
        <v>84</v>
      </c>
      <c r="C55" s="24">
        <v>340500</v>
      </c>
      <c r="D55" s="24"/>
      <c r="E55" s="24"/>
      <c r="F55" s="24"/>
      <c r="G55" s="24"/>
      <c r="H55" s="24" t="s">
        <v>6</v>
      </c>
      <c r="I55" s="25">
        <f>G54</f>
        <v>0</v>
      </c>
      <c r="J55" s="25">
        <f t="shared" si="1"/>
        <v>0</v>
      </c>
    </row>
    <row r="56" spans="1:10" ht="17.25" hidden="1" customHeight="1" x14ac:dyDescent="0.25">
      <c r="A56" s="11" t="s">
        <v>85</v>
      </c>
      <c r="B56" s="12" t="s">
        <v>86</v>
      </c>
      <c r="C56" s="24"/>
      <c r="D56" s="24"/>
      <c r="E56" s="24"/>
      <c r="F56" s="24"/>
      <c r="G56" s="24"/>
      <c r="H56" s="24" t="s">
        <v>6</v>
      </c>
      <c r="I56" s="25"/>
      <c r="J56" s="25" t="e">
        <f t="shared" si="1"/>
        <v>#DIV/0!</v>
      </c>
    </row>
    <row r="57" spans="1:10" ht="30.75" hidden="1" customHeight="1" x14ac:dyDescent="0.25">
      <c r="A57" s="11" t="s">
        <v>87</v>
      </c>
      <c r="B57" s="21" t="s">
        <v>88</v>
      </c>
      <c r="C57" s="24">
        <v>1957380</v>
      </c>
      <c r="D57" s="24"/>
      <c r="E57" s="24"/>
      <c r="F57" s="24"/>
      <c r="G57" s="24"/>
      <c r="H57" s="24" t="s">
        <v>6</v>
      </c>
      <c r="I57" s="25" t="e">
        <f t="shared" si="3"/>
        <v>#DIV/0!</v>
      </c>
      <c r="J57" s="25">
        <v>0</v>
      </c>
    </row>
    <row r="58" spans="1:10" ht="23.25" customHeight="1" x14ac:dyDescent="0.25">
      <c r="A58" s="29" t="s">
        <v>89</v>
      </c>
      <c r="B58" s="30"/>
      <c r="C58" s="26">
        <f>C7+C16+C18+C22+C28+C33+C35+C41+C44+C49+C52</f>
        <v>344879304.23999989</v>
      </c>
      <c r="D58" s="26">
        <f>D7+D16+D18+D22+D28+D35+D41+D44+D49+D52+D54+D33</f>
        <v>646365373.75000012</v>
      </c>
      <c r="E58" s="26">
        <f>E7+E16+E18+E22+E28+E35+E41+E44+E49+E54</f>
        <v>0</v>
      </c>
      <c r="F58" s="26">
        <f>F7+F16+F18+F22+F28+F35+F41+F44+F49+F54</f>
        <v>0</v>
      </c>
      <c r="G58" s="26">
        <f>G7+G16+G18+G22+G28+G35+G41+G44+G49+G52+G54+G33</f>
        <v>362047436.18000001</v>
      </c>
      <c r="H58" s="28"/>
      <c r="I58" s="27">
        <f t="shared" si="3"/>
        <v>56.012814250788125</v>
      </c>
      <c r="J58" s="27">
        <f t="shared" si="1"/>
        <v>104.97801164898341</v>
      </c>
    </row>
    <row r="59" spans="1:10" x14ac:dyDescent="0.25">
      <c r="A59" s="13"/>
      <c r="B59" s="6"/>
      <c r="C59" s="6"/>
      <c r="D59" s="6"/>
      <c r="E59" s="14"/>
      <c r="F59" s="14"/>
      <c r="G59" s="14"/>
      <c r="H59" s="14" t="s">
        <v>90</v>
      </c>
    </row>
    <row r="61" spans="1:10" s="16" customFormat="1" ht="31.5" x14ac:dyDescent="0.25">
      <c r="A61" s="15" t="s">
        <v>102</v>
      </c>
      <c r="G61" s="16" t="s">
        <v>101</v>
      </c>
      <c r="I61" s="17"/>
      <c r="J61" s="17"/>
    </row>
    <row r="62" spans="1:10" x14ac:dyDescent="0.25">
      <c r="A62" s="18"/>
    </row>
    <row r="63" spans="1:10" x14ac:dyDescent="0.25">
      <c r="A63" s="18"/>
    </row>
    <row r="64" spans="1:10" x14ac:dyDescent="0.25">
      <c r="A64" s="18"/>
      <c r="C64" s="19"/>
      <c r="D64" s="19"/>
      <c r="E64" s="19"/>
      <c r="F64" s="19"/>
      <c r="G64" s="19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2019-10-23T09:59:01Z</dcterms:modified>
</cp:coreProperties>
</file>