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27" i="2" l="1"/>
  <c r="D27" i="2"/>
  <c r="G7" i="2"/>
  <c r="I13" i="2"/>
  <c r="C56" i="2"/>
  <c r="C52" i="2"/>
  <c r="C50" i="2"/>
  <c r="C47" i="2"/>
  <c r="C42" i="2"/>
  <c r="C39" i="2"/>
  <c r="C33" i="2"/>
  <c r="C27" i="2"/>
  <c r="C21" i="2"/>
  <c r="C18" i="2"/>
  <c r="C16" i="2"/>
  <c r="C7" i="2"/>
  <c r="G52" i="2" l="1"/>
  <c r="D52" i="2"/>
  <c r="D7" i="2"/>
  <c r="J11" i="2" l="1"/>
  <c r="J55" i="2"/>
  <c r="I11" i="2"/>
  <c r="F52" i="2"/>
  <c r="E52" i="2"/>
  <c r="J36" i="2"/>
  <c r="I51" i="2" l="1"/>
  <c r="J51" i="2"/>
  <c r="J48" i="2"/>
  <c r="I48" i="2"/>
  <c r="D47" i="2" l="1"/>
  <c r="D42" i="2"/>
  <c r="D21" i="2"/>
  <c r="G47" i="2"/>
  <c r="G42" i="2"/>
  <c r="G21" i="2"/>
  <c r="G50" i="2" l="1"/>
  <c r="D50" i="2"/>
  <c r="I50" i="2" s="1"/>
  <c r="J50" i="2" l="1"/>
  <c r="I8" i="2"/>
  <c r="J23" i="2"/>
  <c r="I36" i="2" l="1"/>
  <c r="I55" i="2" l="1"/>
  <c r="J54" i="2"/>
  <c r="J53" i="2"/>
  <c r="I53" i="2"/>
  <c r="J52" i="2"/>
  <c r="F47" i="2"/>
  <c r="E47" i="2"/>
  <c r="J47" i="2"/>
  <c r="J46" i="2"/>
  <c r="I46" i="2"/>
  <c r="J45" i="2"/>
  <c r="I45" i="2"/>
  <c r="J44" i="2"/>
  <c r="I44" i="2"/>
  <c r="J43" i="2"/>
  <c r="I43" i="2"/>
  <c r="J42" i="2"/>
  <c r="F42" i="2"/>
  <c r="E42" i="2"/>
  <c r="I41" i="2"/>
  <c r="J40" i="2"/>
  <c r="I40" i="2"/>
  <c r="G39" i="2"/>
  <c r="J39" i="2" s="1"/>
  <c r="F39" i="2"/>
  <c r="E39" i="2"/>
  <c r="D39" i="2"/>
  <c r="J38" i="2"/>
  <c r="I38" i="2"/>
  <c r="I37" i="2"/>
  <c r="J35" i="2"/>
  <c r="I35" i="2"/>
  <c r="J34" i="2"/>
  <c r="I34" i="2"/>
  <c r="G33" i="2"/>
  <c r="F33" i="2"/>
  <c r="E33" i="2"/>
  <c r="D33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D56" i="2" s="1"/>
  <c r="I15" i="2"/>
  <c r="I14" i="2"/>
  <c r="J12" i="2"/>
  <c r="I12" i="2"/>
  <c r="J10" i="2"/>
  <c r="I10" i="2"/>
  <c r="J9" i="2"/>
  <c r="I9" i="2"/>
  <c r="J8" i="2"/>
  <c r="F7" i="2"/>
  <c r="E7" i="2"/>
  <c r="G56" i="2" l="1"/>
  <c r="J56" i="2" s="1"/>
  <c r="J33" i="2"/>
  <c r="J16" i="2"/>
  <c r="I52" i="2"/>
  <c r="I47" i="2"/>
  <c r="I42" i="2"/>
  <c r="I21" i="2"/>
  <c r="I18" i="2"/>
  <c r="I33" i="2"/>
  <c r="E56" i="2"/>
  <c r="F56" i="2"/>
  <c r="I7" i="2"/>
  <c r="I16" i="2"/>
  <c r="I27" i="2"/>
  <c r="I39" i="2"/>
  <c r="J7" i="2"/>
  <c r="J21" i="2"/>
  <c r="I56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<sst xmlns="http://schemas.openxmlformats.org/spreadsheetml/2006/main" count="156" uniqueCount="116">
  <si>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</si>
  <si>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</si>
  <si>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</si>
  <si>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</si>
  <si>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</si>
  <si>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</si>
  <si>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</si>
  <si>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</si>
  <si>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</si>
  <si>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</si>
  <si>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</si>
  <si>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</si>
  <si>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</si>
  <si>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</si>
  <si>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</si>
  <si>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</si>
  <si>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</si>
  <si>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</si>
  <si>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</si>
  <si>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</si>
  <si>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</si>
  <si>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</si>
  <si>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</si>
  <si>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</si>
  <si>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</si>
  <si>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</si>
  <si>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</si>
  <si>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</si>
  <si>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</si>
  <si>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</si>
  <si>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</si>
  <si>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</si>
  <si>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</si>
  <si>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</si>
  <si>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</si>
  <si>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</si>
  <si>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</si>
  <si>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</si>
  <si>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</si>
  <si>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</si>
  <si>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</si>
  <si>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</si>
  <si>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</si>
  <si>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</si>
  <si>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</si>
  <si>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</si>
  <si>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</si>
  <si>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</si>
  <si>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</si>
  <si>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</si>
  <si>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</si>
  <si>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</si>
  <si>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</si>
  <si>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</si>
  <si>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</si>
  <si>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</si>
  <si>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</si>
  <si>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</si>
  <si>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</si>
  <si>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</si>
  <si>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</si>
  <si>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</si>
  <si>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</si>
  <si>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</si>
  <si>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</si>
  <si>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</si>
  <si>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</si>
  <si>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</si>
  <si>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</si>
  <si>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</si>
  <si>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</si>
  <si>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</si>
  <si>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</si>
  <si>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</si>
  <si>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</si>
  <si>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</si>
  <si>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</si>
  <si>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</si>
  <si>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</si>
  <si>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</si>
  <si>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</si>
  <si>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</si>
  <si>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</si>
  <si>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</si>
  <si>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</si>
  <si>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</si>
  <si>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</si>
  <si>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</si>
  <si>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</si>
  <si>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</si>
  <si>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</si>
  <si>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</si>
  <si>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</si>
  <si>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</si>
  <si>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</si>
  <si>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</si>
  <si>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</si>
  <si>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</si>
  <si>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</si>
  <si>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</si>
  <si>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</si>
  <si>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</si>
  <si>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</si>
  <si>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</si>
  <si>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</si>
  <si>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</si>
  <si>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</si>
  <si>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</si>
  <si>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</si>
  <si>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Темп роста 2019 к соответствующему периоду 2018, %</t>
  </si>
  <si>
    <t xml:space="preserve">Сведения об исполнении  бюджета "муниципального образования  Трубчевский муниципальный район" за 1 квартал 2019 года по расходам в разрезе разделов и подразделов классификации расходов бюджета </t>
  </si>
  <si>
    <t>Уточненные плановые  назначения на 2019 год</t>
  </si>
  <si>
    <t>Кассовое исполнение                                                               за 1 полугодие 2018 года</t>
  </si>
  <si>
    <t>Кассовое исполнение                                                               за 1 полугодие                                                                           2019 года</t>
  </si>
  <si>
    <t>0505</t>
  </si>
  <si>
    <t>Другие вопросыв области жилищно 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</si>
</sst>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47.5703125" customWidth="1"/>
    <col min="2" max="2" width="7.140625" customWidth="1"/>
    <col min="3" max="3" width="17.5703125" hidden="1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110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112</v>
      </c>
      <c r="D4" s="31" t="s">
        <v>111</v>
      </c>
      <c r="E4" s="32" t="s">
        <v>3</v>
      </c>
      <c r="F4" s="32"/>
      <c r="G4" s="32" t="s">
        <v>113</v>
      </c>
      <c r="H4" s="32"/>
      <c r="I4" s="32" t="s">
        <v>4</v>
      </c>
      <c r="J4" s="33" t="s">
        <v>109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C8+C9+C10+C11+C12+C13+C14+C15</f>
        <v>28840587.57</v>
      </c>
      <c r="D7" s="21">
        <f>D8+D9+D10+D11+D12+D14+D15+D13</f>
        <v>63754486.950000003</v>
      </c>
      <c r="E7" s="21">
        <f>SUM(E8:E15)</f>
        <v>0</v>
      </c>
      <c r="F7" s="21">
        <f>SUM(F8:F15)</f>
        <v>0</v>
      </c>
      <c r="G7" s="21">
        <f>G8+G9+G10+G11+G12+G13+G14+G15</f>
        <v>31206959.649999999</v>
      </c>
      <c r="H7" s="21" t="s">
        <v>7</v>
      </c>
      <c r="I7" s="22">
        <f t="shared" ref="I7:I15" si="0">G7/D7*100</f>
        <v>48.948648389993821</v>
      </c>
      <c r="J7" s="22">
        <f>G7/C7*100</f>
        <v>108.20500648350695</v>
      </c>
    </row>
    <row r="8" spans="1:12" ht="46.5" customHeight="1" x14ac:dyDescent="0.25">
      <c r="A8" s="7" t="s">
        <v>8</v>
      </c>
      <c r="B8" s="8" t="s">
        <v>9</v>
      </c>
      <c r="C8" s="23">
        <v>572839.56999999995</v>
      </c>
      <c r="D8" s="23">
        <v>1145000</v>
      </c>
      <c r="E8" s="23"/>
      <c r="F8" s="23"/>
      <c r="G8" s="23">
        <v>447284.59</v>
      </c>
      <c r="H8" s="23" t="s">
        <v>7</v>
      </c>
      <c r="I8" s="24">
        <f t="shared" si="0"/>
        <v>39.064156331877733</v>
      </c>
      <c r="J8" s="24">
        <f>G8/C8*100</f>
        <v>78.081999468018608</v>
      </c>
    </row>
    <row r="9" spans="1:12" ht="66.75" customHeight="1" x14ac:dyDescent="0.25">
      <c r="A9" s="7" t="s">
        <v>10</v>
      </c>
      <c r="B9" s="8" t="s">
        <v>11</v>
      </c>
      <c r="C9" s="23">
        <v>402742.16</v>
      </c>
      <c r="D9" s="23">
        <v>1162250</v>
      </c>
      <c r="E9" s="23"/>
      <c r="F9" s="23"/>
      <c r="G9" s="23">
        <v>597858.1</v>
      </c>
      <c r="H9" s="23" t="s">
        <v>7</v>
      </c>
      <c r="I9" s="24">
        <f t="shared" si="0"/>
        <v>51.439716067971609</v>
      </c>
      <c r="J9" s="24">
        <f t="shared" ref="J9:J56" si="1">G9/C9*100</f>
        <v>148.4468623796426</v>
      </c>
    </row>
    <row r="10" spans="1:12" ht="60.75" customHeight="1" x14ac:dyDescent="0.25">
      <c r="A10" s="7" t="s">
        <v>12</v>
      </c>
      <c r="B10" s="8" t="s">
        <v>13</v>
      </c>
      <c r="C10" s="23">
        <v>11061190.050000001</v>
      </c>
      <c r="D10" s="23">
        <v>24178965</v>
      </c>
      <c r="E10" s="23"/>
      <c r="F10" s="23"/>
      <c r="G10" s="23">
        <v>11318186.119999999</v>
      </c>
      <c r="H10" s="23" t="s">
        <v>7</v>
      </c>
      <c r="I10" s="24">
        <f t="shared" si="0"/>
        <v>46.810052125887104</v>
      </c>
      <c r="J10" s="24">
        <f t="shared" si="1"/>
        <v>102.32340343885511</v>
      </c>
    </row>
    <row r="11" spans="1:12" ht="21" customHeight="1" x14ac:dyDescent="0.25">
      <c r="A11" s="7" t="s">
        <v>14</v>
      </c>
      <c r="B11" s="8" t="s">
        <v>15</v>
      </c>
      <c r="C11" s="23">
        <v>92049</v>
      </c>
      <c r="D11" s="23">
        <v>9960</v>
      </c>
      <c r="E11" s="23"/>
      <c r="F11" s="23"/>
      <c r="G11" s="23"/>
      <c r="H11" s="23" t="s">
        <v>7</v>
      </c>
      <c r="I11" s="24">
        <f t="shared" si="0"/>
        <v>0</v>
      </c>
      <c r="J11" s="24">
        <f t="shared" si="1"/>
        <v>0</v>
      </c>
    </row>
    <row r="12" spans="1:12" ht="58.5" customHeight="1" x14ac:dyDescent="0.25">
      <c r="A12" s="7" t="s">
        <v>16</v>
      </c>
      <c r="B12" s="8" t="s">
        <v>17</v>
      </c>
      <c r="C12" s="23">
        <v>3401210.63</v>
      </c>
      <c r="D12" s="23">
        <v>6741965.9500000002</v>
      </c>
      <c r="E12" s="23"/>
      <c r="F12" s="23"/>
      <c r="G12" s="23">
        <v>2890883.3</v>
      </c>
      <c r="H12" s="23" t="s">
        <v>7</v>
      </c>
      <c r="I12" s="24">
        <f t="shared" si="0"/>
        <v>42.878936521475602</v>
      </c>
      <c r="J12" s="24">
        <f t="shared" si="1"/>
        <v>84.995715187447828</v>
      </c>
    </row>
    <row r="13" spans="1:12" ht="35.25" customHeight="1" x14ac:dyDescent="0.25">
      <c r="A13" s="7" t="s">
        <v>95</v>
      </c>
      <c r="B13" s="8" t="s">
        <v>94</v>
      </c>
      <c r="C13" s="23"/>
      <c r="D13" s="23">
        <v>490452</v>
      </c>
      <c r="E13" s="23"/>
      <c r="F13" s="23"/>
      <c r="G13" s="23">
        <v>490452</v>
      </c>
      <c r="H13" s="23"/>
      <c r="I13" s="24">
        <f t="shared" si="0"/>
        <v>100</v>
      </c>
      <c r="J13" s="24"/>
    </row>
    <row r="14" spans="1:12" ht="15.75" x14ac:dyDescent="0.25">
      <c r="A14" s="7" t="s">
        <v>18</v>
      </c>
      <c r="B14" s="8" t="s">
        <v>19</v>
      </c>
      <c r="C14" s="23">
        <v>0</v>
      </c>
      <c r="D14" s="23">
        <v>83100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13310556.16</v>
      </c>
      <c r="D15" s="23">
        <v>29942794</v>
      </c>
      <c r="E15" s="23"/>
      <c r="F15" s="23"/>
      <c r="G15" s="23">
        <v>15462295.539999999</v>
      </c>
      <c r="H15" s="23" t="s">
        <v>7</v>
      </c>
      <c r="I15" s="24">
        <f t="shared" si="0"/>
        <v>51.639454688163035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463992.5</v>
      </c>
      <c r="D16" s="21">
        <f t="shared" ref="D16:H16" si="2">D17</f>
        <v>1149925</v>
      </c>
      <c r="E16" s="21">
        <f t="shared" si="2"/>
        <v>0</v>
      </c>
      <c r="F16" s="21">
        <f t="shared" si="2"/>
        <v>0</v>
      </c>
      <c r="G16" s="21">
        <f t="shared" si="2"/>
        <v>574962.5</v>
      </c>
      <c r="H16" s="21" t="str">
        <f t="shared" si="2"/>
        <v>-</v>
      </c>
      <c r="I16" s="22">
        <f>G16/D16*100</f>
        <v>50</v>
      </c>
      <c r="J16" s="22">
        <f t="shared" si="1"/>
        <v>123.91633485455044</v>
      </c>
    </row>
    <row r="17" spans="1:10" ht="15.75" x14ac:dyDescent="0.25">
      <c r="A17" s="7" t="s">
        <v>24</v>
      </c>
      <c r="B17" s="8" t="s">
        <v>25</v>
      </c>
      <c r="C17" s="23">
        <v>463992.5</v>
      </c>
      <c r="D17" s="23">
        <v>1149925</v>
      </c>
      <c r="E17" s="23"/>
      <c r="F17" s="23"/>
      <c r="G17" s="23">
        <v>574962.5</v>
      </c>
      <c r="H17" s="23" t="s">
        <v>7</v>
      </c>
      <c r="I17" s="24">
        <f t="shared" ref="I17:I56" si="3">G17/D17*100</f>
        <v>50</v>
      </c>
      <c r="J17" s="24">
        <f t="shared" si="1"/>
        <v>123.91633485455044</v>
      </c>
    </row>
    <row r="18" spans="1:10" ht="47.25" x14ac:dyDescent="0.25">
      <c r="A18" s="5" t="s">
        <v>26</v>
      </c>
      <c r="B18" s="6" t="s">
        <v>27</v>
      </c>
      <c r="C18" s="21">
        <f>C19+C20</f>
        <v>3635595.21</v>
      </c>
      <c r="D18" s="21">
        <f t="shared" ref="D18:G18" si="4">D19+D20</f>
        <v>9820272</v>
      </c>
      <c r="E18" s="21">
        <f t="shared" si="4"/>
        <v>0</v>
      </c>
      <c r="F18" s="21">
        <f t="shared" si="4"/>
        <v>0</v>
      </c>
      <c r="G18" s="21">
        <f t="shared" si="4"/>
        <v>4492781.5199999996</v>
      </c>
      <c r="H18" s="21" t="s">
        <v>7</v>
      </c>
      <c r="I18" s="22">
        <f t="shared" si="3"/>
        <v>45.750072095762718</v>
      </c>
      <c r="J18" s="22">
        <f t="shared" si="1"/>
        <v>123.5776058798361</v>
      </c>
    </row>
    <row r="19" spans="1:10" ht="63" x14ac:dyDescent="0.25">
      <c r="A19" s="7" t="s">
        <v>28</v>
      </c>
      <c r="B19" s="8" t="s">
        <v>29</v>
      </c>
      <c r="C19" s="23">
        <v>1149599.48</v>
      </c>
      <c r="D19" s="23">
        <v>3320272</v>
      </c>
      <c r="E19" s="23"/>
      <c r="F19" s="23"/>
      <c r="G19" s="23">
        <v>1377602.94</v>
      </c>
      <c r="H19" s="23" t="s">
        <v>7</v>
      </c>
      <c r="I19" s="24">
        <f t="shared" si="3"/>
        <v>41.490665222608264</v>
      </c>
      <c r="J19" s="24">
        <f t="shared" si="1"/>
        <v>119.83329533169238</v>
      </c>
    </row>
    <row r="20" spans="1:10" ht="15.75" x14ac:dyDescent="0.25">
      <c r="A20" s="7" t="s">
        <v>30</v>
      </c>
      <c r="B20" s="8" t="s">
        <v>31</v>
      </c>
      <c r="C20" s="23">
        <v>2485995.73</v>
      </c>
      <c r="D20" s="23">
        <v>6500000</v>
      </c>
      <c r="E20" s="23"/>
      <c r="F20" s="23"/>
      <c r="G20" s="23">
        <v>3115178.58</v>
      </c>
      <c r="H20" s="23" t="s">
        <v>7</v>
      </c>
      <c r="I20" s="24">
        <f t="shared" si="3"/>
        <v>47.925824307692309</v>
      </c>
      <c r="J20" s="24">
        <f t="shared" si="1"/>
        <v>125.30908812140238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15384074.950000001</v>
      </c>
      <c r="D21" s="21">
        <f>D22+D23+D24+D25+D26</f>
        <v>40949950.269999996</v>
      </c>
      <c r="E21" s="21">
        <f>SUM(E22:E26)</f>
        <v>0</v>
      </c>
      <c r="F21" s="21">
        <f>SUM(F22:F26)</f>
        <v>0</v>
      </c>
      <c r="G21" s="21">
        <f>G22+G23+G24+G25+G26</f>
        <v>15018951.799999999</v>
      </c>
      <c r="H21" s="21" t="s">
        <v>7</v>
      </c>
      <c r="I21" s="22">
        <f t="shared" si="3"/>
        <v>36.676361511976992</v>
      </c>
      <c r="J21" s="22">
        <f t="shared" si="1"/>
        <v>97.62661615217884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76560</v>
      </c>
      <c r="D23" s="23">
        <v>154000</v>
      </c>
      <c r="E23" s="23"/>
      <c r="F23" s="23"/>
      <c r="G23" s="23">
        <v>76560</v>
      </c>
      <c r="H23" s="23" t="s">
        <v>7</v>
      </c>
      <c r="I23" s="24">
        <f t="shared" si="3"/>
        <v>49.714285714285715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1750000</v>
      </c>
      <c r="D24" s="23">
        <v>4200000</v>
      </c>
      <c r="E24" s="23"/>
      <c r="F24" s="23"/>
      <c r="G24" s="23">
        <v>1750000</v>
      </c>
      <c r="H24" s="23" t="s">
        <v>7</v>
      </c>
      <c r="I24" s="24">
        <f t="shared" si="3"/>
        <v>41.666666666666671</v>
      </c>
      <c r="J24" s="24">
        <f t="shared" si="1"/>
        <v>100</v>
      </c>
    </row>
    <row r="25" spans="1:10" ht="15.75" x14ac:dyDescent="0.25">
      <c r="A25" s="7" t="s">
        <v>40</v>
      </c>
      <c r="B25" s="8" t="s">
        <v>41</v>
      </c>
      <c r="C25" s="23">
        <v>13451498.300000001</v>
      </c>
      <c r="D25" s="23">
        <v>36262850.969999999</v>
      </c>
      <c r="E25" s="23"/>
      <c r="F25" s="23"/>
      <c r="G25" s="23">
        <v>13097296.869999999</v>
      </c>
      <c r="H25" s="23" t="s">
        <v>7</v>
      </c>
      <c r="I25" s="24">
        <f t="shared" si="3"/>
        <v>36.117670066358819</v>
      </c>
      <c r="J25" s="24">
        <f t="shared" si="1"/>
        <v>97.36682544873085</v>
      </c>
    </row>
    <row r="26" spans="1:10" ht="31.5" x14ac:dyDescent="0.25">
      <c r="A26" s="7" t="s">
        <v>42</v>
      </c>
      <c r="B26" s="8" t="s">
        <v>43</v>
      </c>
      <c r="C26" s="23">
        <v>106016.65</v>
      </c>
      <c r="D26" s="23">
        <v>254544</v>
      </c>
      <c r="E26" s="23"/>
      <c r="F26" s="23"/>
      <c r="G26" s="23">
        <v>95094.93</v>
      </c>
      <c r="H26" s="23" t="s">
        <v>7</v>
      </c>
      <c r="I26" s="24">
        <f t="shared" si="3"/>
        <v>37.358935979634168</v>
      </c>
      <c r="J26" s="24">
        <f t="shared" si="1"/>
        <v>89.698108740466708</v>
      </c>
    </row>
    <row r="27" spans="1:10" ht="29.25" customHeight="1" x14ac:dyDescent="0.25">
      <c r="A27" s="5" t="s">
        <v>44</v>
      </c>
      <c r="B27" s="6" t="s">
        <v>45</v>
      </c>
      <c r="C27" s="21">
        <f>C28+C29+C30</f>
        <v>7361287.0800000001</v>
      </c>
      <c r="D27" s="21">
        <f>D28+D29+D30+D31</f>
        <v>117329672.69</v>
      </c>
      <c r="E27" s="21">
        <f>E28+E29+E30</f>
        <v>0</v>
      </c>
      <c r="F27" s="21">
        <f>F28+F29+F30</f>
        <v>0</v>
      </c>
      <c r="G27" s="21">
        <f>G28+G29+G30+G31</f>
        <v>8271250.7599999998</v>
      </c>
      <c r="H27" s="21" t="s">
        <v>7</v>
      </c>
      <c r="I27" s="22">
        <f t="shared" si="3"/>
        <v>7.0495813807081031</v>
      </c>
      <c r="J27" s="22">
        <f t="shared" si="1"/>
        <v>112.36147524353852</v>
      </c>
    </row>
    <row r="28" spans="1:10" ht="15.75" x14ac:dyDescent="0.25">
      <c r="A28" s="7" t="s">
        <v>46</v>
      </c>
      <c r="B28" s="8" t="s">
        <v>47</v>
      </c>
      <c r="C28" s="23">
        <v>4071.66</v>
      </c>
      <c r="D28" s="23">
        <v>27000</v>
      </c>
      <c r="E28" s="23"/>
      <c r="F28" s="23"/>
      <c r="G28" s="23">
        <v>27000</v>
      </c>
      <c r="H28" s="23" t="s">
        <v>7</v>
      </c>
      <c r="I28" s="24">
        <f t="shared" si="3"/>
        <v>100</v>
      </c>
      <c r="J28" s="24">
        <f t="shared" si="1"/>
        <v>663.12020158854125</v>
      </c>
    </row>
    <row r="29" spans="1:10" ht="15.75" x14ac:dyDescent="0.25">
      <c r="A29" s="7" t="s">
        <v>48</v>
      </c>
      <c r="B29" s="8" t="s">
        <v>49</v>
      </c>
      <c r="C29" s="23">
        <v>2164654.17</v>
      </c>
      <c r="D29" s="23">
        <v>102868189</v>
      </c>
      <c r="E29" s="23"/>
      <c r="F29" s="23"/>
      <c r="G29" s="23">
        <v>2420288.65</v>
      </c>
      <c r="H29" s="23" t="s">
        <v>7</v>
      </c>
      <c r="I29" s="24">
        <f t="shared" si="3"/>
        <v>2.3528057347252411</v>
      </c>
      <c r="J29" s="24">
        <v>0</v>
      </c>
    </row>
    <row r="30" spans="1:10" ht="15.75" customHeight="1" x14ac:dyDescent="0.25">
      <c r="A30" s="7" t="s">
        <v>50</v>
      </c>
      <c r="B30" s="8" t="s">
        <v>51</v>
      </c>
      <c r="C30" s="23">
        <v>5192561.25</v>
      </c>
      <c r="D30" s="23">
        <v>10898483.689999999</v>
      </c>
      <c r="E30" s="23"/>
      <c r="F30" s="23"/>
      <c r="G30" s="23">
        <v>5823962.1100000003</v>
      </c>
      <c r="H30" s="23" t="s">
        <v>7</v>
      </c>
      <c r="I30" s="24">
        <f t="shared" si="3"/>
        <v>53.43827889877771</v>
      </c>
      <c r="J30" s="24">
        <f t="shared" si="1"/>
        <v>112.1597190596452</v>
      </c>
    </row>
    <row r="31" spans="1:10" ht="26.25" customHeight="1" x14ac:dyDescent="0.25">
      <c r="A31" s="7" t="s">
        <v>115</v>
      </c>
      <c r="B31" s="8" t="s">
        <v>114</v>
      </c>
      <c r="C31" s="23"/>
      <c r="D31" s="23">
        <v>3536000</v>
      </c>
      <c r="E31" s="23"/>
      <c r="F31" s="23"/>
      <c r="G31" s="23"/>
      <c r="H31" s="23"/>
      <c r="I31" s="24"/>
      <c r="J31" s="24"/>
    </row>
    <row r="32" spans="1:10" ht="15.75" customHeight="1" x14ac:dyDescent="0.25">
      <c r="A32" s="5" t="s">
        <v>105</v>
      </c>
      <c r="B32" s="6" t="s">
        <v>106</v>
      </c>
      <c r="C32" s="21"/>
      <c r="D32" s="21"/>
      <c r="E32" s="21"/>
      <c r="F32" s="21"/>
      <c r="G32" s="21"/>
      <c r="H32" s="21"/>
      <c r="I32" s="22"/>
      <c r="J32" s="22"/>
    </row>
    <row r="33" spans="1:10" ht="15.75" x14ac:dyDescent="0.25">
      <c r="A33" s="5" t="s">
        <v>52</v>
      </c>
      <c r="B33" s="6" t="s">
        <v>53</v>
      </c>
      <c r="C33" s="21">
        <f>C34+C35+C36+C37+C38</f>
        <v>127422507.06000002</v>
      </c>
      <c r="D33" s="21">
        <f>SUM(D34:D38)</f>
        <v>265180542.52000001</v>
      </c>
      <c r="E33" s="21">
        <f>SUM(E34:E38)</f>
        <v>0</v>
      </c>
      <c r="F33" s="21">
        <f>SUM(F34:F38)</f>
        <v>0</v>
      </c>
      <c r="G33" s="21">
        <f>SUM(G34:G38)</f>
        <v>136413404.53999999</v>
      </c>
      <c r="H33" s="21" t="s">
        <v>7</v>
      </c>
      <c r="I33" s="22">
        <f t="shared" si="3"/>
        <v>51.441709577810236</v>
      </c>
      <c r="J33" s="22">
        <f t="shared" si="1"/>
        <v>107.05597283199457</v>
      </c>
    </row>
    <row r="34" spans="1:10" ht="15.75" x14ac:dyDescent="0.25">
      <c r="A34" s="7" t="s">
        <v>54</v>
      </c>
      <c r="B34" s="8" t="s">
        <v>55</v>
      </c>
      <c r="C34" s="23">
        <v>33009666.309999999</v>
      </c>
      <c r="D34" s="23">
        <v>71707609</v>
      </c>
      <c r="E34" s="23"/>
      <c r="F34" s="23"/>
      <c r="G34" s="23">
        <v>36876409.460000001</v>
      </c>
      <c r="H34" s="23" t="s">
        <v>7</v>
      </c>
      <c r="I34" s="24">
        <f t="shared" si="3"/>
        <v>51.426075941257508</v>
      </c>
      <c r="J34" s="24">
        <f t="shared" si="1"/>
        <v>111.71397224584668</v>
      </c>
    </row>
    <row r="35" spans="1:10" ht="15.75" x14ac:dyDescent="0.25">
      <c r="A35" s="7" t="s">
        <v>56</v>
      </c>
      <c r="B35" s="8" t="s">
        <v>57</v>
      </c>
      <c r="C35" s="23">
        <v>71986343.150000006</v>
      </c>
      <c r="D35" s="23">
        <v>148695498.52000001</v>
      </c>
      <c r="E35" s="23"/>
      <c r="F35" s="23"/>
      <c r="G35" s="23">
        <v>75508572.269999996</v>
      </c>
      <c r="H35" s="23" t="s">
        <v>7</v>
      </c>
      <c r="I35" s="24">
        <f t="shared" si="3"/>
        <v>50.780671252024391</v>
      </c>
      <c r="J35" s="24">
        <f t="shared" si="1"/>
        <v>104.89291296914558</v>
      </c>
    </row>
    <row r="36" spans="1:10" ht="15.75" x14ac:dyDescent="0.25">
      <c r="A36" s="7" t="s">
        <v>92</v>
      </c>
      <c r="B36" s="8" t="s">
        <v>93</v>
      </c>
      <c r="C36" s="23">
        <v>13450896.48</v>
      </c>
      <c r="D36" s="23">
        <v>26818453</v>
      </c>
      <c r="E36" s="23"/>
      <c r="F36" s="23"/>
      <c r="G36" s="23">
        <v>14878810.48</v>
      </c>
      <c r="H36" s="23"/>
      <c r="I36" s="24">
        <f t="shared" si="3"/>
        <v>55.479749260704935</v>
      </c>
      <c r="J36" s="24">
        <f t="shared" si="1"/>
        <v>110.61575339698102</v>
      </c>
    </row>
    <row r="37" spans="1:10" ht="15.75" x14ac:dyDescent="0.25">
      <c r="A37" s="7" t="s">
        <v>58</v>
      </c>
      <c r="B37" s="8" t="s">
        <v>59</v>
      </c>
      <c r="C37" s="23">
        <v>31133</v>
      </c>
      <c r="D37" s="23">
        <v>50000</v>
      </c>
      <c r="E37" s="23"/>
      <c r="F37" s="23"/>
      <c r="G37" s="23">
        <v>41555.5</v>
      </c>
      <c r="H37" s="23" t="s">
        <v>7</v>
      </c>
      <c r="I37" s="24">
        <f t="shared" si="3"/>
        <v>83.111000000000004</v>
      </c>
      <c r="J37" s="24">
        <v>0</v>
      </c>
    </row>
    <row r="38" spans="1:10" ht="15.75" x14ac:dyDescent="0.25">
      <c r="A38" s="7" t="s">
        <v>60</v>
      </c>
      <c r="B38" s="8" t="s">
        <v>61</v>
      </c>
      <c r="C38" s="23">
        <v>8944468.1199999992</v>
      </c>
      <c r="D38" s="23">
        <v>17908982</v>
      </c>
      <c r="E38" s="23"/>
      <c r="F38" s="23"/>
      <c r="G38" s="23">
        <v>9108056.8300000001</v>
      </c>
      <c r="H38" s="23" t="s">
        <v>7</v>
      </c>
      <c r="I38" s="24">
        <f t="shared" si="3"/>
        <v>50.857479392184324</v>
      </c>
      <c r="J38" s="24">
        <f t="shared" si="1"/>
        <v>101.8289372582615</v>
      </c>
    </row>
    <row r="39" spans="1:10" ht="15.75" x14ac:dyDescent="0.25">
      <c r="A39" s="5" t="s">
        <v>62</v>
      </c>
      <c r="B39" s="6" t="s">
        <v>63</v>
      </c>
      <c r="C39" s="21">
        <f>C40</f>
        <v>19584513.289999999</v>
      </c>
      <c r="D39" s="21">
        <f>D40+D41</f>
        <v>41800875</v>
      </c>
      <c r="E39" s="21">
        <f>E40+E41</f>
        <v>0</v>
      </c>
      <c r="F39" s="21">
        <f>F40+F41</f>
        <v>0</v>
      </c>
      <c r="G39" s="21">
        <f>G40+G41</f>
        <v>18768704.620000001</v>
      </c>
      <c r="H39" s="21" t="s">
        <v>7</v>
      </c>
      <c r="I39" s="22">
        <f t="shared" si="3"/>
        <v>44.900267326939932</v>
      </c>
      <c r="J39" s="22">
        <f t="shared" si="1"/>
        <v>95.83441948278309</v>
      </c>
    </row>
    <row r="40" spans="1:10" ht="15" customHeight="1" x14ac:dyDescent="0.25">
      <c r="A40" s="7" t="s">
        <v>64</v>
      </c>
      <c r="B40" s="8" t="s">
        <v>65</v>
      </c>
      <c r="C40" s="23">
        <v>19584513.289999999</v>
      </c>
      <c r="D40" s="23">
        <v>41800875</v>
      </c>
      <c r="E40" s="23"/>
      <c r="F40" s="23"/>
      <c r="G40" s="23">
        <v>18768704.620000001</v>
      </c>
      <c r="H40" s="23" t="s">
        <v>7</v>
      </c>
      <c r="I40" s="24">
        <f t="shared" si="3"/>
        <v>44.900267326939932</v>
      </c>
      <c r="J40" s="24">
        <f t="shared" si="1"/>
        <v>95.83441948278309</v>
      </c>
    </row>
    <row r="41" spans="1:10" ht="0.75" hidden="1" customHeight="1" x14ac:dyDescent="0.25">
      <c r="A41" s="7" t="s">
        <v>66</v>
      </c>
      <c r="B41" s="8" t="s">
        <v>67</v>
      </c>
      <c r="C41" s="23"/>
      <c r="D41" s="23"/>
      <c r="E41" s="23"/>
      <c r="F41" s="23"/>
      <c r="G41" s="23"/>
      <c r="H41" s="23" t="s">
        <v>7</v>
      </c>
      <c r="I41" s="24" t="e">
        <f t="shared" si="3"/>
        <v>#DIV/0!</v>
      </c>
      <c r="J41" s="24"/>
    </row>
    <row r="42" spans="1:10" ht="15.75" x14ac:dyDescent="0.25">
      <c r="A42" s="5" t="s">
        <v>68</v>
      </c>
      <c r="B42" s="6" t="s">
        <v>69</v>
      </c>
      <c r="C42" s="21">
        <f>C43+C44+C45+C46</f>
        <v>6844572.5</v>
      </c>
      <c r="D42" s="21">
        <f>D43+D44+D45+D46</f>
        <v>30032563.68</v>
      </c>
      <c r="E42" s="21">
        <f>SUM(E43:E46)</f>
        <v>0</v>
      </c>
      <c r="F42" s="21">
        <f>SUM(F43:F46)</f>
        <v>0</v>
      </c>
      <c r="G42" s="21">
        <f>G43+G44+G45+G46</f>
        <v>8458663.6099999994</v>
      </c>
      <c r="H42" s="21" t="s">
        <v>7</v>
      </c>
      <c r="I42" s="22">
        <f t="shared" si="3"/>
        <v>28.16497352716177</v>
      </c>
      <c r="J42" s="22">
        <f t="shared" si="1"/>
        <v>123.58205877722823</v>
      </c>
    </row>
    <row r="43" spans="1:10" ht="15.75" x14ac:dyDescent="0.25">
      <c r="A43" s="7" t="s">
        <v>70</v>
      </c>
      <c r="B43" s="8" t="s">
        <v>71</v>
      </c>
      <c r="C43" s="23">
        <v>2569525.4900000002</v>
      </c>
      <c r="D43" s="23">
        <v>5737000</v>
      </c>
      <c r="E43" s="23"/>
      <c r="F43" s="23"/>
      <c r="G43" s="23">
        <v>2599870.21</v>
      </c>
      <c r="H43" s="23" t="s">
        <v>7</v>
      </c>
      <c r="I43" s="24">
        <f t="shared" si="3"/>
        <v>45.317591249782112</v>
      </c>
      <c r="J43" s="24">
        <f t="shared" si="1"/>
        <v>101.18094644782059</v>
      </c>
    </row>
    <row r="44" spans="1:10" ht="15.75" x14ac:dyDescent="0.25">
      <c r="A44" s="7" t="s">
        <v>72</v>
      </c>
      <c r="B44" s="8" t="s">
        <v>73</v>
      </c>
      <c r="C44" s="23">
        <v>181000</v>
      </c>
      <c r="D44" s="23">
        <v>131400</v>
      </c>
      <c r="E44" s="23"/>
      <c r="F44" s="23"/>
      <c r="G44" s="23">
        <v>44720</v>
      </c>
      <c r="H44" s="23" t="s">
        <v>7</v>
      </c>
      <c r="I44" s="24">
        <f t="shared" si="3"/>
        <v>34.033485540334858</v>
      </c>
      <c r="J44" s="24">
        <f t="shared" si="1"/>
        <v>24.707182320441991</v>
      </c>
    </row>
    <row r="45" spans="1:10" ht="18.75" customHeight="1" x14ac:dyDescent="0.25">
      <c r="A45" s="7" t="s">
        <v>74</v>
      </c>
      <c r="B45" s="8" t="s">
        <v>75</v>
      </c>
      <c r="C45" s="23">
        <v>3423594.99</v>
      </c>
      <c r="D45" s="23">
        <v>22279844.68</v>
      </c>
      <c r="E45" s="23"/>
      <c r="F45" s="23"/>
      <c r="G45" s="23">
        <v>5026743.41</v>
      </c>
      <c r="H45" s="23" t="s">
        <v>7</v>
      </c>
      <c r="I45" s="24">
        <f t="shared" si="3"/>
        <v>22.561842248893093</v>
      </c>
      <c r="J45" s="24">
        <f t="shared" si="1"/>
        <v>146.82646237895096</v>
      </c>
    </row>
    <row r="46" spans="1:10" ht="30" customHeight="1" x14ac:dyDescent="0.25">
      <c r="A46" s="7" t="s">
        <v>76</v>
      </c>
      <c r="B46" s="8" t="s">
        <v>77</v>
      </c>
      <c r="C46" s="23">
        <v>670452.02</v>
      </c>
      <c r="D46" s="23">
        <v>1884319</v>
      </c>
      <c r="E46" s="23"/>
      <c r="F46" s="23"/>
      <c r="G46" s="23">
        <v>787329.99</v>
      </c>
      <c r="H46" s="23" t="s">
        <v>7</v>
      </c>
      <c r="I46" s="24">
        <f t="shared" si="3"/>
        <v>41.783264404806189</v>
      </c>
      <c r="J46" s="24">
        <f t="shared" si="1"/>
        <v>117.43271203806648</v>
      </c>
    </row>
    <row r="47" spans="1:10" ht="15.75" x14ac:dyDescent="0.25">
      <c r="A47" s="5" t="s">
        <v>78</v>
      </c>
      <c r="B47" s="6" t="s">
        <v>79</v>
      </c>
      <c r="C47" s="21">
        <f>C48</f>
        <v>7814933.5700000003</v>
      </c>
      <c r="D47" s="21">
        <f>D48+D49</f>
        <v>12356200</v>
      </c>
      <c r="E47" s="21">
        <f>SUM(E49:E49)</f>
        <v>0</v>
      </c>
      <c r="F47" s="21">
        <f>SUM(F49:F49)</f>
        <v>0</v>
      </c>
      <c r="G47" s="21">
        <f>G48</f>
        <v>7841739.9299999997</v>
      </c>
      <c r="H47" s="21" t="s">
        <v>7</v>
      </c>
      <c r="I47" s="22">
        <f t="shared" si="3"/>
        <v>63.464009404185752</v>
      </c>
      <c r="J47" s="22">
        <f t="shared" si="1"/>
        <v>100.34301456000732</v>
      </c>
    </row>
    <row r="48" spans="1:10" ht="13.5" customHeight="1" x14ac:dyDescent="0.25">
      <c r="A48" s="7" t="s">
        <v>97</v>
      </c>
      <c r="B48" s="6" t="s">
        <v>96</v>
      </c>
      <c r="C48" s="23">
        <v>7814933.5700000003</v>
      </c>
      <c r="D48" s="23">
        <v>12356200</v>
      </c>
      <c r="E48" s="23"/>
      <c r="F48" s="23"/>
      <c r="G48" s="23">
        <v>7841739.9299999997</v>
      </c>
      <c r="H48" s="21"/>
      <c r="I48" s="24">
        <f t="shared" ref="I48:I51" si="5">G48/D48*100</f>
        <v>63.464009404185752</v>
      </c>
      <c r="J48" s="24">
        <f t="shared" ref="J48:J51" si="6">G48/C48*100</f>
        <v>100.34301456000732</v>
      </c>
    </row>
    <row r="49" spans="1:10" ht="25.5" hidden="1" customHeight="1" x14ac:dyDescent="0.25">
      <c r="A49" s="7" t="s">
        <v>80</v>
      </c>
      <c r="B49" s="8" t="s">
        <v>81</v>
      </c>
      <c r="C49" s="23"/>
      <c r="D49" s="23"/>
      <c r="E49" s="23"/>
      <c r="F49" s="23"/>
      <c r="G49" s="23"/>
      <c r="H49" s="23" t="s">
        <v>7</v>
      </c>
      <c r="I49" s="24"/>
      <c r="J49" s="24"/>
    </row>
    <row r="50" spans="1:10" ht="33.75" customHeight="1" x14ac:dyDescent="0.25">
      <c r="A50" s="5" t="s">
        <v>98</v>
      </c>
      <c r="B50" s="6" t="s">
        <v>99</v>
      </c>
      <c r="C50" s="21">
        <f>C51</f>
        <v>309831.51</v>
      </c>
      <c r="D50" s="21">
        <f>SUM(D51:D51)</f>
        <v>602643.85</v>
      </c>
      <c r="E50" s="23"/>
      <c r="F50" s="23"/>
      <c r="G50" s="21">
        <f>SUM(G51:G51)</f>
        <v>275084.94</v>
      </c>
      <c r="H50" s="23"/>
      <c r="I50" s="24">
        <f t="shared" si="5"/>
        <v>45.646353148712961</v>
      </c>
      <c r="J50" s="24">
        <f t="shared" si="6"/>
        <v>88.785333680231545</v>
      </c>
    </row>
    <row r="51" spans="1:10" ht="17.25" customHeight="1" x14ac:dyDescent="0.25">
      <c r="A51" s="7" t="s">
        <v>100</v>
      </c>
      <c r="B51" s="8" t="s">
        <v>101</v>
      </c>
      <c r="C51" s="23">
        <v>309831.51</v>
      </c>
      <c r="D51" s="23">
        <v>602643.85</v>
      </c>
      <c r="E51" s="23"/>
      <c r="F51" s="23"/>
      <c r="G51" s="23">
        <v>275084.94</v>
      </c>
      <c r="H51" s="23"/>
      <c r="I51" s="24">
        <f t="shared" si="5"/>
        <v>45.646353148712961</v>
      </c>
      <c r="J51" s="24">
        <f t="shared" si="6"/>
        <v>88.785333680231545</v>
      </c>
    </row>
    <row r="52" spans="1:10" ht="62.25" customHeight="1" x14ac:dyDescent="0.25">
      <c r="A52" s="5" t="s">
        <v>82</v>
      </c>
      <c r="B52" s="6" t="s">
        <v>83</v>
      </c>
      <c r="C52" s="21">
        <f>C53+C54+C55</f>
        <v>5015240</v>
      </c>
      <c r="D52" s="21">
        <f>D53+D55+D54</f>
        <v>6572000</v>
      </c>
      <c r="E52" s="21">
        <f t="shared" ref="E52:F52" si="7">E53+E55</f>
        <v>0</v>
      </c>
      <c r="F52" s="21">
        <f t="shared" si="7"/>
        <v>0</v>
      </c>
      <c r="G52" s="21">
        <f>G53+G55+G54</f>
        <v>4183963</v>
      </c>
      <c r="H52" s="21" t="s">
        <v>7</v>
      </c>
      <c r="I52" s="24">
        <f t="shared" si="3"/>
        <v>63.663466220328665</v>
      </c>
      <c r="J52" s="22">
        <f t="shared" si="1"/>
        <v>83.424980658951526</v>
      </c>
    </row>
    <row r="53" spans="1:10" ht="32.25" customHeight="1" x14ac:dyDescent="0.25">
      <c r="A53" s="7" t="s">
        <v>84</v>
      </c>
      <c r="B53" s="8" t="s">
        <v>85</v>
      </c>
      <c r="C53" s="23">
        <v>681000</v>
      </c>
      <c r="D53" s="23">
        <v>1372000</v>
      </c>
      <c r="E53" s="23"/>
      <c r="F53" s="23"/>
      <c r="G53" s="23">
        <v>885998</v>
      </c>
      <c r="H53" s="23" t="s">
        <v>7</v>
      </c>
      <c r="I53" s="24">
        <f t="shared" si="3"/>
        <v>64.577113702623905</v>
      </c>
      <c r="J53" s="24">
        <f t="shared" si="1"/>
        <v>130.10249632892805</v>
      </c>
    </row>
    <row r="54" spans="1:10" ht="27" customHeight="1" x14ac:dyDescent="0.25">
      <c r="A54" s="7" t="s">
        <v>86</v>
      </c>
      <c r="B54" s="8" t="s">
        <v>87</v>
      </c>
      <c r="C54" s="23"/>
      <c r="D54" s="23">
        <v>5200000</v>
      </c>
      <c r="E54" s="23"/>
      <c r="F54" s="23"/>
      <c r="G54" s="23">
        <v>3297965</v>
      </c>
      <c r="H54" s="23" t="s">
        <v>7</v>
      </c>
      <c r="I54" s="24"/>
      <c r="J54" s="24" t="e">
        <f t="shared" si="1"/>
        <v>#DIV/0!</v>
      </c>
    </row>
    <row r="55" spans="1:10" ht="34.5" customHeight="1" x14ac:dyDescent="0.25">
      <c r="A55" s="7" t="s">
        <v>88</v>
      </c>
      <c r="B55" s="8" t="s">
        <v>89</v>
      </c>
      <c r="C55" s="23">
        <v>4334240</v>
      </c>
      <c r="D55" s="23"/>
      <c r="E55" s="23"/>
      <c r="F55" s="23"/>
      <c r="G55" s="23"/>
      <c r="H55" s="23" t="s">
        <v>7</v>
      </c>
      <c r="I55" s="24" t="e">
        <f t="shared" si="3"/>
        <v>#DIV/0!</v>
      </c>
      <c r="J55" s="24">
        <f t="shared" si="1"/>
        <v>0</v>
      </c>
    </row>
    <row r="56" spans="1:10" ht="26.25" customHeight="1" x14ac:dyDescent="0.25">
      <c r="A56" s="27" t="s">
        <v>90</v>
      </c>
      <c r="B56" s="28"/>
      <c r="C56" s="21">
        <f>C7+C16+C18+C21+C27+C33+C39+C42+C47+C50+C52</f>
        <v>222677135.23999998</v>
      </c>
      <c r="D56" s="21">
        <f>D7+D16+D18+D21+D27+D33+D39+D42+D47+D50+D52+D32</f>
        <v>589549131.96000004</v>
      </c>
      <c r="E56" s="21">
        <f>E7+E16+E18+E21+E27+E33+E39+E42+E47+E52</f>
        <v>0</v>
      </c>
      <c r="F56" s="21">
        <f>F7+F16+F18+F21+F27+F33+F39+F42+F47+F52</f>
        <v>0</v>
      </c>
      <c r="G56" s="21">
        <f>G7+G16+G18+G21+G27+G33+G39+G42+G47+G50+G52+G32</f>
        <v>235506466.87</v>
      </c>
      <c r="H56" s="25"/>
      <c r="I56" s="22">
        <f t="shared" si="3"/>
        <v>39.946877046030274</v>
      </c>
      <c r="J56" s="22">
        <f t="shared" si="1"/>
        <v>105.76140501186737</v>
      </c>
    </row>
    <row r="57" spans="1:10" ht="15.75" x14ac:dyDescent="0.25">
      <c r="A57" s="15"/>
      <c r="B57" s="14"/>
      <c r="C57" s="14"/>
      <c r="D57" s="14"/>
      <c r="E57" s="16"/>
      <c r="F57" s="16"/>
      <c r="G57" s="16"/>
      <c r="H57" s="16" t="s">
        <v>91</v>
      </c>
      <c r="I57" s="17"/>
      <c r="J57" s="17"/>
    </row>
    <row r="58" spans="1:10" ht="15.75" hidden="1" x14ac:dyDescent="0.25">
      <c r="A58" s="18"/>
      <c r="B58" s="18"/>
      <c r="C58" s="18"/>
      <c r="D58" s="18"/>
      <c r="E58" s="18"/>
      <c r="F58" s="18"/>
      <c r="G58" s="18"/>
      <c r="H58" s="18"/>
      <c r="I58" s="17"/>
      <c r="J58" s="17"/>
    </row>
    <row r="59" spans="1:10" s="10" customFormat="1" ht="47.25" x14ac:dyDescent="0.25">
      <c r="A59" s="9" t="s">
        <v>108</v>
      </c>
      <c r="G59" s="10" t="s">
        <v>102</v>
      </c>
      <c r="I59" s="11"/>
      <c r="J59" s="11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103</v>
      </c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19" t="s">
        <v>104</v>
      </c>
      <c r="B62" s="18"/>
      <c r="C62" s="20"/>
      <c r="D62" s="20"/>
      <c r="E62" s="20"/>
      <c r="F62" s="20"/>
      <c r="G62" s="20"/>
      <c r="H62" s="18"/>
      <c r="I62" s="17"/>
      <c r="J62" s="17"/>
    </row>
    <row r="63" spans="1:10" ht="15.75" x14ac:dyDescent="0.25">
      <c r="A63" s="18"/>
      <c r="B63" s="18"/>
      <c r="C63" s="18"/>
      <c r="D63" s="18"/>
      <c r="E63" s="18"/>
      <c r="F63" s="18"/>
      <c r="G63" s="18"/>
      <c r="H63" s="18"/>
      <c r="I63" s="17"/>
      <c r="J63" s="17"/>
    </row>
  </sheetData>
  <mergeCells count="11">
    <mergeCell ref="A56:B56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98425196850393704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2019-08-19T12:42:34Z</dcterms:modified>
</cp:coreProperties>
</file>