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28" i="2" l="1"/>
  <c r="D28" i="2"/>
  <c r="C58" i="2"/>
  <c r="C52" i="2"/>
  <c r="C49" i="2"/>
  <c r="C44" i="2"/>
  <c r="C41" i="2"/>
  <c r="C35" i="2"/>
  <c r="C28" i="2"/>
  <c r="C22" i="2"/>
  <c r="C18" i="2"/>
  <c r="C16" i="2"/>
  <c r="C7" i="2"/>
  <c r="G33" i="2" l="1"/>
  <c r="I33" i="2" s="1"/>
  <c r="D33" i="2"/>
  <c r="I34" i="2"/>
  <c r="I14" i="2"/>
  <c r="I13" i="2"/>
  <c r="I20" i="2" l="1"/>
  <c r="J20" i="2"/>
  <c r="G18" i="2"/>
  <c r="D18" i="2"/>
  <c r="J53" i="2" l="1"/>
  <c r="I53" i="2"/>
  <c r="J50" i="2"/>
  <c r="I50" i="2"/>
  <c r="G49" i="2" l="1"/>
  <c r="D49" i="2"/>
  <c r="G52" i="2"/>
  <c r="J52" i="2" s="1"/>
  <c r="D52" i="2"/>
  <c r="I52" i="2" l="1"/>
  <c r="I8" i="2"/>
  <c r="J24" i="2"/>
  <c r="I38" i="2" l="1"/>
  <c r="I57" i="2" l="1"/>
  <c r="J56" i="2"/>
  <c r="J55" i="2"/>
  <c r="G54" i="2"/>
  <c r="F54" i="2"/>
  <c r="E54" i="2"/>
  <c r="D54" i="2"/>
  <c r="J51" i="2"/>
  <c r="F49" i="2"/>
  <c r="E49" i="2"/>
  <c r="J49" i="2"/>
  <c r="J48" i="2"/>
  <c r="I48" i="2"/>
  <c r="J47" i="2"/>
  <c r="I47" i="2"/>
  <c r="J46" i="2"/>
  <c r="I46" i="2"/>
  <c r="J45" i="2"/>
  <c r="I45" i="2"/>
  <c r="G44" i="2"/>
  <c r="J44" i="2" s="1"/>
  <c r="F44" i="2"/>
  <c r="E44" i="2"/>
  <c r="D44" i="2"/>
  <c r="I43" i="2"/>
  <c r="J42" i="2"/>
  <c r="I42" i="2"/>
  <c r="G41" i="2"/>
  <c r="J41" i="2" s="1"/>
  <c r="F41" i="2"/>
  <c r="E41" i="2"/>
  <c r="D41" i="2"/>
  <c r="J40" i="2"/>
  <c r="I40" i="2"/>
  <c r="J39" i="2"/>
  <c r="I39" i="2"/>
  <c r="J37" i="2"/>
  <c r="I37" i="2"/>
  <c r="J36" i="2"/>
  <c r="I36" i="2"/>
  <c r="G35" i="2"/>
  <c r="J35" i="2" s="1"/>
  <c r="F35" i="2"/>
  <c r="E35" i="2"/>
  <c r="D35" i="2"/>
  <c r="I31" i="2"/>
  <c r="J30" i="2"/>
  <c r="I30" i="2"/>
  <c r="J29" i="2"/>
  <c r="I29" i="2"/>
  <c r="J28" i="2"/>
  <c r="F28" i="2"/>
  <c r="E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G58" i="2" s="1"/>
  <c r="F7" i="2"/>
  <c r="E7" i="2"/>
  <c r="D7" i="2"/>
  <c r="D58" i="2" l="1"/>
  <c r="J54" i="2"/>
  <c r="I55" i="2"/>
  <c r="J58" i="2"/>
  <c r="I54" i="2"/>
  <c r="I49" i="2"/>
  <c r="I44" i="2"/>
  <c r="I22" i="2"/>
  <c r="I18" i="2"/>
  <c r="I35" i="2"/>
  <c r="E58" i="2"/>
  <c r="F58" i="2"/>
  <c r="I7" i="2"/>
  <c r="I16" i="2"/>
  <c r="I28" i="2"/>
  <c r="I41" i="2"/>
  <c r="J7" i="2"/>
  <c r="J22" i="2"/>
  <c r="I58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<sst xmlns="http://schemas.openxmlformats.org/spreadsheetml/2006/main" count="156" uniqueCount="116">
  <si>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</si>
  <si>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</si>
  <si>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</si>
  <si>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</si>
  <si>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</si>
  <si>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</si>
  <si>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</si>
  <si>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</si>
  <si>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</si>
  <si>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</si>
  <si>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</si>
  <si>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</si>
  <si>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</si>
  <si>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</si>
  <si>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</si>
  <si>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</si>
  <si>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</si>
  <si>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</si>
  <si>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</si>
  <si>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</si>
  <si>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</si>
  <si>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</si>
  <si>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</si>
  <si>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</si>
  <si>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</si>
  <si>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</si>
  <si>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</si>
  <si>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</si>
  <si>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</si>
  <si>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</si>
  <si>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</si>
  <si>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</si>
  <si>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</si>
  <si>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</si>
  <si>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</si>
  <si>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</si>
  <si>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</si>
  <si>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</si>
  <si>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</si>
  <si>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</si>
  <si>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</si>
  <si>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</si>
  <si>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</si>
  <si>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</si>
  <si>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</si>
  <si>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</si>
  <si>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</si>
  <si>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</si>
  <si>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</si>
  <si>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</si>
  <si>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</si>
  <si>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</si>
  <si>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</si>
  <si>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</si>
  <si>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</si>
  <si>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</si>
  <si>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</si>
  <si>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</si>
  <si>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</si>
  <si>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</si>
  <si>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</si>
  <si>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</si>
  <si>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</si>
  <si>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</si>
  <si>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</si>
  <si>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</si>
  <si>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</si>
  <si>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</si>
  <si>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</si>
  <si>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</si>
  <si>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</si>
  <si>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</si>
  <si>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</si>
  <si>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</si>
  <si>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</si>
  <si>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</si>
  <si>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</si>
  <si>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</si>
  <si>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</si>
  <si>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</si>
  <si>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</si>
  <si>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</si>
  <si>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</si>
  <si>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</si>
  <si>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</si>
  <si>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</si>
  <si>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</si>
  <si>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</si>
  <si>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</si>
  <si>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</si>
  <si>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</si>
  <si>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</si>
  <si>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</si>
  <si>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</si>
  <si>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</si>
  <si>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</si>
  <si>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</si>
  <si>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</si>
  <si>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</si>
  <si>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</si>
  <si>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</si>
  <si>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</si>
  <si>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</si>
  <si>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</si>
  <si>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</si>
  <si>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</si>
  <si>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</si>
  <si>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Темп роста 2019 к соответствующему периоду 2018, %</t>
  </si>
  <si>
    <t>Охрана окружающей среды</t>
  </si>
  <si>
    <t>Другие вопросы в области охраны окружающей среды</t>
  </si>
  <si>
    <t>Уточненные плановые назначения на 2019 год</t>
  </si>
  <si>
    <t>Процент исполнения к уточненным плановым назначениям</t>
  </si>
  <si>
    <t>Сведения об исполнении консолидированного бюджета  " муниципального образования  Трубчевский муниципальный район" за 1 полугодие 2019 года по расходам в разрезе разделов и подразделов классификации расходов бюджета</t>
  </si>
  <si>
    <t>Кассовое исполнение                                                               за 1 полугодие 2018 года</t>
  </si>
  <si>
    <t>Кассовое исполнение                                                               за 1 полугодие                                                                           2019 года</t>
  </si>
  <si>
    <t>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</si>
</sst>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workbookViewId="0">
      <selection activeCell="J53" sqref="J53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6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1" t="s">
        <v>112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2" t="s">
        <v>0</v>
      </c>
      <c r="J3" s="32"/>
    </row>
    <row r="4" spans="1:10" s="7" customFormat="1" ht="22.5" customHeight="1" x14ac:dyDescent="0.25">
      <c r="A4" s="33" t="s">
        <v>1</v>
      </c>
      <c r="B4" s="33" t="s">
        <v>2</v>
      </c>
      <c r="C4" s="34" t="s">
        <v>113</v>
      </c>
      <c r="D4" s="33" t="s">
        <v>110</v>
      </c>
      <c r="E4" s="34" t="s">
        <v>3</v>
      </c>
      <c r="F4" s="34"/>
      <c r="G4" s="34" t="s">
        <v>114</v>
      </c>
      <c r="H4" s="34"/>
      <c r="I4" s="34" t="s">
        <v>111</v>
      </c>
      <c r="J4" s="35" t="s">
        <v>107</v>
      </c>
    </row>
    <row r="5" spans="1:10" s="7" customFormat="1" ht="15.75" customHeight="1" x14ac:dyDescent="0.25">
      <c r="A5" s="33"/>
      <c r="B5" s="33"/>
      <c r="C5" s="34"/>
      <c r="D5" s="33"/>
      <c r="E5" s="34"/>
      <c r="F5" s="34"/>
      <c r="G5" s="34"/>
      <c r="H5" s="34"/>
      <c r="I5" s="34"/>
      <c r="J5" s="35"/>
    </row>
    <row r="6" spans="1:10" s="7" customFormat="1" ht="30" customHeight="1" x14ac:dyDescent="0.25">
      <c r="A6" s="33"/>
      <c r="B6" s="33"/>
      <c r="C6" s="34"/>
      <c r="D6" s="33"/>
      <c r="E6" s="34"/>
      <c r="F6" s="34"/>
      <c r="G6" s="34"/>
      <c r="H6" s="34"/>
      <c r="I6" s="34"/>
      <c r="J6" s="35"/>
    </row>
    <row r="7" spans="1:10" ht="15.75" x14ac:dyDescent="0.25">
      <c r="A7" s="8" t="s">
        <v>4</v>
      </c>
      <c r="B7" s="9" t="s">
        <v>5</v>
      </c>
      <c r="C7" s="20">
        <f>C8+C9+C10+C11+C12+C13+C14+C15</f>
        <v>34140943.269999996</v>
      </c>
      <c r="D7" s="20">
        <f>SUM(D8:D15)</f>
        <v>77847315.140000015</v>
      </c>
      <c r="E7" s="20">
        <f>SUM(E8:E15)</f>
        <v>0</v>
      </c>
      <c r="F7" s="20">
        <f>SUM(F8:F15)</f>
        <v>0</v>
      </c>
      <c r="G7" s="20">
        <f>SUM(G8:G15)</f>
        <v>37729649.75</v>
      </c>
      <c r="H7" s="20" t="s">
        <v>6</v>
      </c>
      <c r="I7" s="10">
        <f t="shared" ref="I7:I15" si="0">G7/D7*100</f>
        <v>48.466218368799602</v>
      </c>
      <c r="J7" s="27">
        <f>G7/C7*100</f>
        <v>110.51144501667427</v>
      </c>
    </row>
    <row r="8" spans="1:10" ht="48.75" customHeight="1" x14ac:dyDescent="0.25">
      <c r="A8" s="11" t="s">
        <v>7</v>
      </c>
      <c r="B8" s="21" t="s">
        <v>8</v>
      </c>
      <c r="C8" s="24">
        <v>1673681.16</v>
      </c>
      <c r="D8" s="24">
        <v>3617561.25</v>
      </c>
      <c r="E8" s="24"/>
      <c r="F8" s="24"/>
      <c r="G8" s="24">
        <v>1627975.58</v>
      </c>
      <c r="H8" s="23" t="s">
        <v>6</v>
      </c>
      <c r="I8" s="25">
        <f t="shared" si="0"/>
        <v>45.002018417794588</v>
      </c>
      <c r="J8" s="25">
        <f>G8/C8*100</f>
        <v>97.269158481774397</v>
      </c>
    </row>
    <row r="9" spans="1:10" ht="63" x14ac:dyDescent="0.25">
      <c r="A9" s="11" t="s">
        <v>9</v>
      </c>
      <c r="B9" s="21" t="s">
        <v>10</v>
      </c>
      <c r="C9" s="24">
        <v>633641.47</v>
      </c>
      <c r="D9" s="24">
        <v>1806228.97</v>
      </c>
      <c r="E9" s="24"/>
      <c r="F9" s="24"/>
      <c r="G9" s="24">
        <v>849817.57</v>
      </c>
      <c r="H9" s="23" t="s">
        <v>6</v>
      </c>
      <c r="I9" s="25">
        <f t="shared" si="0"/>
        <v>47.049271388887085</v>
      </c>
      <c r="J9" s="25">
        <f t="shared" ref="J9:J58" si="1">G9/C9*100</f>
        <v>134.11646968119052</v>
      </c>
    </row>
    <row r="10" spans="1:10" ht="63" customHeight="1" x14ac:dyDescent="0.25">
      <c r="A10" s="11" t="s">
        <v>11</v>
      </c>
      <c r="B10" s="21" t="s">
        <v>12</v>
      </c>
      <c r="C10" s="24">
        <v>14680804.85</v>
      </c>
      <c r="D10" s="24">
        <v>32477936.870000001</v>
      </c>
      <c r="E10" s="24"/>
      <c r="F10" s="24"/>
      <c r="G10" s="24">
        <v>15352604.27</v>
      </c>
      <c r="H10" s="23" t="s">
        <v>6</v>
      </c>
      <c r="I10" s="25">
        <f t="shared" si="0"/>
        <v>47.270872935839904</v>
      </c>
      <c r="J10" s="25">
        <f t="shared" si="1"/>
        <v>104.57603943969053</v>
      </c>
    </row>
    <row r="11" spans="1:10" ht="20.25" customHeight="1" x14ac:dyDescent="0.25">
      <c r="A11" s="11" t="s">
        <v>13</v>
      </c>
      <c r="B11" s="21" t="s">
        <v>14</v>
      </c>
      <c r="C11" s="24">
        <v>92049</v>
      </c>
      <c r="D11" s="24">
        <v>9960</v>
      </c>
      <c r="E11" s="24"/>
      <c r="F11" s="24"/>
      <c r="G11" s="24">
        <v>0</v>
      </c>
      <c r="H11" s="23" t="s">
        <v>6</v>
      </c>
      <c r="I11" s="25">
        <f t="shared" si="0"/>
        <v>0</v>
      </c>
      <c r="J11" s="25"/>
    </row>
    <row r="12" spans="1:10" ht="52.5" customHeight="1" x14ac:dyDescent="0.25">
      <c r="A12" s="11" t="s">
        <v>15</v>
      </c>
      <c r="B12" s="21" t="s">
        <v>16</v>
      </c>
      <c r="C12" s="24">
        <v>3401210.63</v>
      </c>
      <c r="D12" s="24">
        <v>6741965.9500000002</v>
      </c>
      <c r="E12" s="24"/>
      <c r="F12" s="24"/>
      <c r="G12" s="24">
        <v>2890883.3</v>
      </c>
      <c r="H12" s="23" t="s">
        <v>6</v>
      </c>
      <c r="I12" s="25">
        <f t="shared" si="0"/>
        <v>42.878936521475602</v>
      </c>
      <c r="J12" s="25">
        <f t="shared" si="1"/>
        <v>84.995715187447828</v>
      </c>
    </row>
    <row r="13" spans="1:10" ht="27.75" customHeight="1" x14ac:dyDescent="0.25">
      <c r="A13" s="11" t="s">
        <v>94</v>
      </c>
      <c r="B13" s="21" t="s">
        <v>93</v>
      </c>
      <c r="C13" s="24"/>
      <c r="D13" s="24">
        <v>998932.1</v>
      </c>
      <c r="E13" s="24"/>
      <c r="F13" s="24"/>
      <c r="G13" s="24">
        <v>819700</v>
      </c>
      <c r="H13" s="23"/>
      <c r="I13" s="25">
        <f t="shared" si="0"/>
        <v>82.057629342374725</v>
      </c>
      <c r="J13" s="25"/>
    </row>
    <row r="14" spans="1:10" ht="15.75" x14ac:dyDescent="0.25">
      <c r="A14" s="11" t="s">
        <v>17</v>
      </c>
      <c r="B14" s="21" t="s">
        <v>18</v>
      </c>
      <c r="C14" s="24"/>
      <c r="D14" s="24">
        <v>437100</v>
      </c>
      <c r="E14" s="24"/>
      <c r="F14" s="24"/>
      <c r="G14" s="24">
        <v>0</v>
      </c>
      <c r="H14" s="23" t="s">
        <v>6</v>
      </c>
      <c r="I14" s="25">
        <f t="shared" si="0"/>
        <v>0</v>
      </c>
      <c r="J14" s="25"/>
    </row>
    <row r="15" spans="1:10" ht="15.75" x14ac:dyDescent="0.25">
      <c r="A15" s="11" t="s">
        <v>19</v>
      </c>
      <c r="B15" s="21" t="s">
        <v>20</v>
      </c>
      <c r="C15" s="24">
        <v>13659556.16</v>
      </c>
      <c r="D15" s="24">
        <v>31757630</v>
      </c>
      <c r="E15" s="24"/>
      <c r="F15" s="24"/>
      <c r="G15" s="24">
        <v>16188669.029999999</v>
      </c>
      <c r="H15" s="24" t="s">
        <v>6</v>
      </c>
      <c r="I15" s="25">
        <f t="shared" si="0"/>
        <v>50.975683733326449</v>
      </c>
      <c r="J15" s="25">
        <f t="shared" si="1"/>
        <v>118.51533710448172</v>
      </c>
    </row>
    <row r="16" spans="1:10" ht="15.75" x14ac:dyDescent="0.25">
      <c r="A16" s="8" t="s">
        <v>21</v>
      </c>
      <c r="B16" s="9" t="s">
        <v>22</v>
      </c>
      <c r="C16" s="26">
        <f>C17</f>
        <v>463992.5</v>
      </c>
      <c r="D16" s="26">
        <f t="shared" ref="D16:H16" si="2">D17</f>
        <v>1149925</v>
      </c>
      <c r="E16" s="26">
        <f t="shared" si="2"/>
        <v>0</v>
      </c>
      <c r="F16" s="26">
        <f t="shared" si="2"/>
        <v>0</v>
      </c>
      <c r="G16" s="26">
        <f t="shared" si="2"/>
        <v>574962.5</v>
      </c>
      <c r="H16" s="26" t="str">
        <f t="shared" si="2"/>
        <v>-</v>
      </c>
      <c r="I16" s="27">
        <f>G16/D16*100</f>
        <v>50</v>
      </c>
      <c r="J16" s="27">
        <f t="shared" si="1"/>
        <v>123.91633485455044</v>
      </c>
    </row>
    <row r="17" spans="1:10" ht="18" customHeight="1" x14ac:dyDescent="0.25">
      <c r="A17" s="11" t="s">
        <v>23</v>
      </c>
      <c r="B17" s="12" t="s">
        <v>24</v>
      </c>
      <c r="C17" s="24">
        <v>463992.5</v>
      </c>
      <c r="D17" s="24">
        <v>1149925</v>
      </c>
      <c r="E17" s="24"/>
      <c r="F17" s="24"/>
      <c r="G17" s="24">
        <v>574962.5</v>
      </c>
      <c r="H17" s="24" t="s">
        <v>6</v>
      </c>
      <c r="I17" s="25">
        <f t="shared" ref="I17:I58" si="3">G17/D17*100</f>
        <v>50</v>
      </c>
      <c r="J17" s="25">
        <f t="shared" si="1"/>
        <v>123.91633485455044</v>
      </c>
    </row>
    <row r="18" spans="1:10" ht="47.25" x14ac:dyDescent="0.25">
      <c r="A18" s="8" t="s">
        <v>25</v>
      </c>
      <c r="B18" s="22" t="s">
        <v>26</v>
      </c>
      <c r="C18" s="26">
        <f>C19+C21</f>
        <v>3635595.21</v>
      </c>
      <c r="D18" s="26">
        <f>D19+D21+D20</f>
        <v>9820272</v>
      </c>
      <c r="E18" s="26">
        <f t="shared" ref="E18:F18" si="4">E19+E21</f>
        <v>0</v>
      </c>
      <c r="F18" s="26">
        <f t="shared" si="4"/>
        <v>0</v>
      </c>
      <c r="G18" s="26">
        <f>G19+G21+G20</f>
        <v>4492781.5199999996</v>
      </c>
      <c r="H18" s="26" t="s">
        <v>6</v>
      </c>
      <c r="I18" s="27">
        <f t="shared" si="3"/>
        <v>45.750072095762718</v>
      </c>
      <c r="J18" s="27">
        <f t="shared" si="1"/>
        <v>123.5776058798361</v>
      </c>
    </row>
    <row r="19" spans="1:10" ht="60.75" customHeight="1" x14ac:dyDescent="0.25">
      <c r="A19" s="11" t="s">
        <v>27</v>
      </c>
      <c r="B19" s="21" t="s">
        <v>28</v>
      </c>
      <c r="C19" s="24">
        <v>1149599.48</v>
      </c>
      <c r="D19" s="24">
        <v>3320272</v>
      </c>
      <c r="E19" s="24"/>
      <c r="F19" s="24"/>
      <c r="G19" s="24">
        <v>1377602.94</v>
      </c>
      <c r="H19" s="24" t="s">
        <v>6</v>
      </c>
      <c r="I19" s="25">
        <f t="shared" si="3"/>
        <v>41.490665222608264</v>
      </c>
      <c r="J19" s="25">
        <f t="shared" si="1"/>
        <v>119.83329533169238</v>
      </c>
    </row>
    <row r="20" spans="1:10" ht="47.25" hidden="1" x14ac:dyDescent="0.25">
      <c r="A20" s="11" t="s">
        <v>106</v>
      </c>
      <c r="B20" s="21" t="s">
        <v>105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3"/>
        <v>#DIV/0!</v>
      </c>
      <c r="J20" s="25" t="e">
        <f t="shared" si="1"/>
        <v>#DIV/0!</v>
      </c>
    </row>
    <row r="21" spans="1:10" ht="15.75" x14ac:dyDescent="0.25">
      <c r="A21" s="11" t="s">
        <v>29</v>
      </c>
      <c r="B21" s="12" t="s">
        <v>30</v>
      </c>
      <c r="C21" s="24">
        <v>2485995.73</v>
      </c>
      <c r="D21" s="24">
        <v>6500000</v>
      </c>
      <c r="E21" s="24"/>
      <c r="F21" s="24"/>
      <c r="G21" s="24">
        <v>3115178.58</v>
      </c>
      <c r="H21" s="24" t="s">
        <v>6</v>
      </c>
      <c r="I21" s="25">
        <f t="shared" si="3"/>
        <v>47.925824307692309</v>
      </c>
      <c r="J21" s="25">
        <f t="shared" si="1"/>
        <v>125.30908812140238</v>
      </c>
    </row>
    <row r="22" spans="1:10" ht="15.75" x14ac:dyDescent="0.25">
      <c r="A22" s="8" t="s">
        <v>31</v>
      </c>
      <c r="B22" s="9" t="s">
        <v>32</v>
      </c>
      <c r="C22" s="26">
        <f>C23+C24+C25+C26+C27</f>
        <v>15749610.949999999</v>
      </c>
      <c r="D22" s="26">
        <f>SUM(D23:D27)</f>
        <v>41869950.269999996</v>
      </c>
      <c r="E22" s="26">
        <f>SUM(E23:E27)</f>
        <v>0</v>
      </c>
      <c r="F22" s="26">
        <f>SUM(F23:F27)</f>
        <v>0</v>
      </c>
      <c r="G22" s="26">
        <f>SUM(G23:G27)</f>
        <v>15379230.709999999</v>
      </c>
      <c r="H22" s="26" t="s">
        <v>6</v>
      </c>
      <c r="I22" s="27">
        <f t="shared" si="3"/>
        <v>36.730950504661301</v>
      </c>
      <c r="J22" s="27">
        <f t="shared" si="1"/>
        <v>97.648321338375666</v>
      </c>
    </row>
    <row r="23" spans="1:10" ht="15.75" x14ac:dyDescent="0.25">
      <c r="A23" s="11" t="s">
        <v>33</v>
      </c>
      <c r="B23" s="12" t="s">
        <v>34</v>
      </c>
      <c r="C23" s="24"/>
      <c r="D23" s="24">
        <v>78555.3</v>
      </c>
      <c r="E23" s="24"/>
      <c r="F23" s="24"/>
      <c r="G23" s="24">
        <v>0</v>
      </c>
      <c r="H23" s="24" t="s">
        <v>6</v>
      </c>
      <c r="I23" s="25">
        <f t="shared" si="3"/>
        <v>0</v>
      </c>
      <c r="J23" s="25">
        <v>0</v>
      </c>
    </row>
    <row r="24" spans="1:10" ht="15.75" x14ac:dyDescent="0.25">
      <c r="A24" s="11" t="s">
        <v>35</v>
      </c>
      <c r="B24" s="12" t="s">
        <v>36</v>
      </c>
      <c r="C24" s="24">
        <v>76560</v>
      </c>
      <c r="D24" s="24">
        <v>154000</v>
      </c>
      <c r="E24" s="24"/>
      <c r="F24" s="24"/>
      <c r="G24" s="24">
        <v>76560</v>
      </c>
      <c r="H24" s="24" t="s">
        <v>6</v>
      </c>
      <c r="I24" s="25">
        <f t="shared" si="3"/>
        <v>49.714285714285715</v>
      </c>
      <c r="J24" s="25">
        <f t="shared" si="1"/>
        <v>100</v>
      </c>
    </row>
    <row r="25" spans="1:10" ht="15.75" x14ac:dyDescent="0.25">
      <c r="A25" s="11" t="s">
        <v>37</v>
      </c>
      <c r="B25" s="12" t="s">
        <v>38</v>
      </c>
      <c r="C25" s="24">
        <v>1958333.35</v>
      </c>
      <c r="D25" s="24">
        <v>4700000</v>
      </c>
      <c r="E25" s="24"/>
      <c r="F25" s="24"/>
      <c r="G25" s="24">
        <v>1958333.35</v>
      </c>
      <c r="H25" s="24" t="s">
        <v>6</v>
      </c>
      <c r="I25" s="25">
        <f t="shared" si="3"/>
        <v>41.666667021276602</v>
      </c>
      <c r="J25" s="25">
        <f t="shared" si="1"/>
        <v>100</v>
      </c>
    </row>
    <row r="26" spans="1:10" ht="15.75" x14ac:dyDescent="0.25">
      <c r="A26" s="11" t="s">
        <v>39</v>
      </c>
      <c r="B26" s="12" t="s">
        <v>40</v>
      </c>
      <c r="C26" s="24">
        <v>13608700.949999999</v>
      </c>
      <c r="D26" s="24">
        <v>36662850.969999999</v>
      </c>
      <c r="E26" s="24"/>
      <c r="F26" s="24"/>
      <c r="G26" s="24">
        <v>13249242.43</v>
      </c>
      <c r="H26" s="24" t="s">
        <v>6</v>
      </c>
      <c r="I26" s="25">
        <f t="shared" si="3"/>
        <v>36.138058223681014</v>
      </c>
      <c r="J26" s="25">
        <f t="shared" si="1"/>
        <v>97.358612542661533</v>
      </c>
    </row>
    <row r="27" spans="1:10" ht="31.5" x14ac:dyDescent="0.25">
      <c r="A27" s="11" t="s">
        <v>41</v>
      </c>
      <c r="B27" s="21" t="s">
        <v>42</v>
      </c>
      <c r="C27" s="24">
        <v>106016.65</v>
      </c>
      <c r="D27" s="24">
        <v>274544</v>
      </c>
      <c r="E27" s="24"/>
      <c r="F27" s="24"/>
      <c r="G27" s="24">
        <v>95094.93</v>
      </c>
      <c r="H27" s="24" t="s">
        <v>6</v>
      </c>
      <c r="I27" s="25">
        <f t="shared" si="3"/>
        <v>34.637409668395591</v>
      </c>
      <c r="J27" s="25">
        <f t="shared" si="1"/>
        <v>89.698108740466708</v>
      </c>
    </row>
    <row r="28" spans="1:10" ht="31.5" x14ac:dyDescent="0.25">
      <c r="A28" s="8" t="s">
        <v>43</v>
      </c>
      <c r="B28" s="22" t="s">
        <v>44</v>
      </c>
      <c r="C28" s="26">
        <f>C29+C30+C31</f>
        <v>8639679.5999999996</v>
      </c>
      <c r="D28" s="26">
        <f>D29+D30+D31+D32</f>
        <v>158753680.59999999</v>
      </c>
      <c r="E28" s="26">
        <f>E29+E30+E31</f>
        <v>0</v>
      </c>
      <c r="F28" s="26">
        <f>F29+F30+F31</f>
        <v>0</v>
      </c>
      <c r="G28" s="26">
        <f>G29+G30+G31+G32</f>
        <v>10126635.109999999</v>
      </c>
      <c r="H28" s="26" t="s">
        <v>6</v>
      </c>
      <c r="I28" s="27">
        <f t="shared" si="3"/>
        <v>6.378834853924011</v>
      </c>
      <c r="J28" s="27">
        <f t="shared" si="1"/>
        <v>117.2107714503672</v>
      </c>
    </row>
    <row r="29" spans="1:10" ht="15.75" x14ac:dyDescent="0.25">
      <c r="A29" s="11" t="s">
        <v>45</v>
      </c>
      <c r="B29" s="12" t="s">
        <v>46</v>
      </c>
      <c r="C29" s="24">
        <v>112770.81</v>
      </c>
      <c r="D29" s="24">
        <v>11675692.640000001</v>
      </c>
      <c r="E29" s="24"/>
      <c r="F29" s="24"/>
      <c r="G29" s="24">
        <v>99640.44</v>
      </c>
      <c r="H29" s="24" t="s">
        <v>6</v>
      </c>
      <c r="I29" s="25">
        <f t="shared" si="3"/>
        <v>0.85340067670709086</v>
      </c>
      <c r="J29" s="25">
        <f t="shared" si="1"/>
        <v>88.35658802131509</v>
      </c>
    </row>
    <row r="30" spans="1:10" ht="15.75" x14ac:dyDescent="0.25">
      <c r="A30" s="11" t="s">
        <v>47</v>
      </c>
      <c r="B30" s="12" t="s">
        <v>48</v>
      </c>
      <c r="C30" s="24">
        <v>2164654.17</v>
      </c>
      <c r="D30" s="24">
        <v>111137696.90000001</v>
      </c>
      <c r="E30" s="24"/>
      <c r="F30" s="24"/>
      <c r="G30" s="24">
        <v>2975468.13</v>
      </c>
      <c r="H30" s="24" t="s">
        <v>6</v>
      </c>
      <c r="I30" s="25">
        <f t="shared" si="3"/>
        <v>2.6772807184202141</v>
      </c>
      <c r="J30" s="25">
        <f t="shared" si="1"/>
        <v>137.45697447828351</v>
      </c>
    </row>
    <row r="31" spans="1:10" ht="15.75" x14ac:dyDescent="0.25">
      <c r="A31" s="11" t="s">
        <v>49</v>
      </c>
      <c r="B31" s="12" t="s">
        <v>50</v>
      </c>
      <c r="C31" s="24">
        <v>6362254.6200000001</v>
      </c>
      <c r="D31" s="24">
        <v>32404291.059999999</v>
      </c>
      <c r="E31" s="24"/>
      <c r="F31" s="24"/>
      <c r="G31" s="24">
        <v>7051526.54</v>
      </c>
      <c r="H31" s="24" t="s">
        <v>6</v>
      </c>
      <c r="I31" s="25">
        <f t="shared" si="3"/>
        <v>21.76108876118705</v>
      </c>
      <c r="J31" s="25">
        <v>0</v>
      </c>
    </row>
    <row r="32" spans="1:10" ht="15.75" x14ac:dyDescent="0.25">
      <c r="A32" s="11"/>
      <c r="B32" s="12" t="s">
        <v>115</v>
      </c>
      <c r="C32" s="24"/>
      <c r="D32" s="24">
        <v>3536000</v>
      </c>
      <c r="E32" s="24"/>
      <c r="F32" s="24"/>
      <c r="G32" s="24"/>
      <c r="H32" s="24"/>
      <c r="I32" s="25"/>
      <c r="J32" s="25"/>
    </row>
    <row r="33" spans="1:10" ht="15.75" x14ac:dyDescent="0.25">
      <c r="A33" s="8" t="s">
        <v>108</v>
      </c>
      <c r="B33" s="12"/>
      <c r="C33" s="24"/>
      <c r="D33" s="24">
        <f>D34</f>
        <v>39907</v>
      </c>
      <c r="E33" s="24"/>
      <c r="F33" s="24"/>
      <c r="G33" s="24">
        <f>G34</f>
        <v>9795.73</v>
      </c>
      <c r="H33" s="24"/>
      <c r="I33" s="25">
        <f t="shared" si="3"/>
        <v>24.546395369233469</v>
      </c>
      <c r="J33" s="25">
        <v>0</v>
      </c>
    </row>
    <row r="34" spans="1:10" ht="31.5" x14ac:dyDescent="0.25">
      <c r="A34" s="11" t="s">
        <v>109</v>
      </c>
      <c r="B34" s="12"/>
      <c r="C34" s="24">
        <v>0</v>
      </c>
      <c r="D34" s="24">
        <v>39907</v>
      </c>
      <c r="E34" s="24"/>
      <c r="F34" s="24"/>
      <c r="G34" s="24">
        <v>9795.73</v>
      </c>
      <c r="H34" s="24"/>
      <c r="I34" s="25">
        <f t="shared" ref="I34" si="5">G34/D34*100</f>
        <v>24.546395369233469</v>
      </c>
      <c r="J34" s="25">
        <v>0</v>
      </c>
    </row>
    <row r="35" spans="1:10" ht="15.75" x14ac:dyDescent="0.25">
      <c r="A35" s="8" t="s">
        <v>51</v>
      </c>
      <c r="B35" s="9" t="s">
        <v>52</v>
      </c>
      <c r="C35" s="26">
        <f>C36+C37+C38+C39+C40</f>
        <v>127422507.06000002</v>
      </c>
      <c r="D35" s="26">
        <f>SUM(D36:D40)</f>
        <v>265180542.52000001</v>
      </c>
      <c r="E35" s="26">
        <f>SUM(E36:E40)</f>
        <v>0</v>
      </c>
      <c r="F35" s="26">
        <f>SUM(F36:F40)</f>
        <v>0</v>
      </c>
      <c r="G35" s="26">
        <f>SUM(G36:G40)</f>
        <v>136413404.53999999</v>
      </c>
      <c r="H35" s="26" t="s">
        <v>6</v>
      </c>
      <c r="I35" s="27">
        <f t="shared" si="3"/>
        <v>51.441709577810236</v>
      </c>
      <c r="J35" s="27">
        <f t="shared" si="1"/>
        <v>107.05597283199457</v>
      </c>
    </row>
    <row r="36" spans="1:10" ht="15.75" x14ac:dyDescent="0.25">
      <c r="A36" s="11" t="s">
        <v>53</v>
      </c>
      <c r="B36" s="12" t="s">
        <v>54</v>
      </c>
      <c r="C36" s="24">
        <v>33009666.309999999</v>
      </c>
      <c r="D36" s="24">
        <v>71707609</v>
      </c>
      <c r="E36" s="24"/>
      <c r="F36" s="24"/>
      <c r="G36" s="24">
        <v>36876409.460000001</v>
      </c>
      <c r="H36" s="24" t="s">
        <v>6</v>
      </c>
      <c r="I36" s="25">
        <f t="shared" si="3"/>
        <v>51.426075941257508</v>
      </c>
      <c r="J36" s="25">
        <f t="shared" si="1"/>
        <v>111.71397224584668</v>
      </c>
    </row>
    <row r="37" spans="1:10" ht="15.75" x14ac:dyDescent="0.25">
      <c r="A37" s="11" t="s">
        <v>55</v>
      </c>
      <c r="B37" s="12" t="s">
        <v>56</v>
      </c>
      <c r="C37" s="24">
        <v>71986343.150000006</v>
      </c>
      <c r="D37" s="24">
        <v>148695498.52000001</v>
      </c>
      <c r="E37" s="24"/>
      <c r="F37" s="24"/>
      <c r="G37" s="24">
        <v>75508572.269999996</v>
      </c>
      <c r="H37" s="24" t="s">
        <v>6</v>
      </c>
      <c r="I37" s="25">
        <f t="shared" si="3"/>
        <v>50.780671252024391</v>
      </c>
      <c r="J37" s="25">
        <f t="shared" si="1"/>
        <v>104.89291296914558</v>
      </c>
    </row>
    <row r="38" spans="1:10" ht="15.75" x14ac:dyDescent="0.25">
      <c r="A38" s="11" t="s">
        <v>91</v>
      </c>
      <c r="B38" s="12" t="s">
        <v>92</v>
      </c>
      <c r="C38" s="24">
        <v>13450896.48</v>
      </c>
      <c r="D38" s="24">
        <v>26818453</v>
      </c>
      <c r="E38" s="24"/>
      <c r="F38" s="24"/>
      <c r="G38" s="24">
        <v>14878810.48</v>
      </c>
      <c r="H38" s="24"/>
      <c r="I38" s="25">
        <f t="shared" si="3"/>
        <v>55.479749260704935</v>
      </c>
      <c r="J38" s="25">
        <v>0</v>
      </c>
    </row>
    <row r="39" spans="1:10" ht="15.75" x14ac:dyDescent="0.25">
      <c r="A39" s="11" t="s">
        <v>57</v>
      </c>
      <c r="B39" s="12" t="s">
        <v>58</v>
      </c>
      <c r="C39" s="24">
        <v>31133</v>
      </c>
      <c r="D39" s="24">
        <v>50000</v>
      </c>
      <c r="E39" s="24"/>
      <c r="F39" s="24"/>
      <c r="G39" s="24">
        <v>41555.5</v>
      </c>
      <c r="H39" s="24" t="s">
        <v>6</v>
      </c>
      <c r="I39" s="25">
        <f t="shared" si="3"/>
        <v>83.111000000000004</v>
      </c>
      <c r="J39" s="25">
        <f t="shared" si="1"/>
        <v>133.47733915780682</v>
      </c>
    </row>
    <row r="40" spans="1:10" ht="15.75" x14ac:dyDescent="0.25">
      <c r="A40" s="11" t="s">
        <v>59</v>
      </c>
      <c r="B40" s="12" t="s">
        <v>60</v>
      </c>
      <c r="C40" s="24">
        <v>8944468.1199999992</v>
      </c>
      <c r="D40" s="24">
        <v>17908982</v>
      </c>
      <c r="E40" s="24"/>
      <c r="F40" s="24"/>
      <c r="G40" s="24">
        <v>9108056.8300000001</v>
      </c>
      <c r="H40" s="24" t="s">
        <v>6</v>
      </c>
      <c r="I40" s="25">
        <f t="shared" si="3"/>
        <v>50.857479392184324</v>
      </c>
      <c r="J40" s="25">
        <f t="shared" si="1"/>
        <v>101.8289372582615</v>
      </c>
    </row>
    <row r="41" spans="1:10" ht="15.75" x14ac:dyDescent="0.25">
      <c r="A41" s="8" t="s">
        <v>61</v>
      </c>
      <c r="B41" s="9" t="s">
        <v>62</v>
      </c>
      <c r="C41" s="26">
        <f>C42</f>
        <v>19584513.289999999</v>
      </c>
      <c r="D41" s="26">
        <f>D42+D43</f>
        <v>41800875</v>
      </c>
      <c r="E41" s="26">
        <f>E42+E43</f>
        <v>0</v>
      </c>
      <c r="F41" s="26">
        <f>F42+F43</f>
        <v>0</v>
      </c>
      <c r="G41" s="26">
        <f>G42+G43</f>
        <v>18768704.620000001</v>
      </c>
      <c r="H41" s="26" t="s">
        <v>6</v>
      </c>
      <c r="I41" s="27">
        <f t="shared" si="3"/>
        <v>44.900267326939932</v>
      </c>
      <c r="J41" s="27">
        <f t="shared" si="1"/>
        <v>95.83441948278309</v>
      </c>
    </row>
    <row r="42" spans="1:10" ht="15.75" x14ac:dyDescent="0.25">
      <c r="A42" s="11" t="s">
        <v>63</v>
      </c>
      <c r="B42" s="12" t="s">
        <v>64</v>
      </c>
      <c r="C42" s="24">
        <v>19584513.289999999</v>
      </c>
      <c r="D42" s="24">
        <v>41800875</v>
      </c>
      <c r="E42" s="24"/>
      <c r="F42" s="24"/>
      <c r="G42" s="24">
        <v>18768704.620000001</v>
      </c>
      <c r="H42" s="24" t="s">
        <v>6</v>
      </c>
      <c r="I42" s="25">
        <f t="shared" si="3"/>
        <v>44.900267326939932</v>
      </c>
      <c r="J42" s="25">
        <f t="shared" si="1"/>
        <v>95.83441948278309</v>
      </c>
    </row>
    <row r="43" spans="1:10" ht="16.5" hidden="1" customHeight="1" x14ac:dyDescent="0.25">
      <c r="A43" s="11" t="s">
        <v>65</v>
      </c>
      <c r="B43" s="12" t="s">
        <v>66</v>
      </c>
      <c r="C43" s="24"/>
      <c r="D43" s="24"/>
      <c r="E43" s="24"/>
      <c r="F43" s="24"/>
      <c r="G43" s="24"/>
      <c r="H43" s="24" t="s">
        <v>6</v>
      </c>
      <c r="I43" s="25" t="e">
        <f t="shared" si="3"/>
        <v>#DIV/0!</v>
      </c>
      <c r="J43" s="25"/>
    </row>
    <row r="44" spans="1:10" ht="15.75" x14ac:dyDescent="0.25">
      <c r="A44" s="8" t="s">
        <v>67</v>
      </c>
      <c r="B44" s="9" t="s">
        <v>68</v>
      </c>
      <c r="C44" s="26">
        <f>C45+C46+C47+C48</f>
        <v>7479441.0600000005</v>
      </c>
      <c r="D44" s="26">
        <f>SUM(D45:D48)</f>
        <v>31614145.719999999</v>
      </c>
      <c r="E44" s="26">
        <f>SUM(E45:E48)</f>
        <v>0</v>
      </c>
      <c r="F44" s="26">
        <f>SUM(F45:F48)</f>
        <v>0</v>
      </c>
      <c r="G44" s="26">
        <f>SUM(G45:G48)</f>
        <v>9173051.7400000002</v>
      </c>
      <c r="H44" s="26" t="s">
        <v>6</v>
      </c>
      <c r="I44" s="27">
        <f t="shared" si="3"/>
        <v>29.015655906833089</v>
      </c>
      <c r="J44" s="27">
        <f t="shared" si="1"/>
        <v>122.64354604059142</v>
      </c>
    </row>
    <row r="45" spans="1:10" ht="15.75" x14ac:dyDescent="0.25">
      <c r="A45" s="11" t="s">
        <v>69</v>
      </c>
      <c r="B45" s="12" t="s">
        <v>70</v>
      </c>
      <c r="C45" s="24">
        <v>3194394.05</v>
      </c>
      <c r="D45" s="24">
        <v>7323582.04</v>
      </c>
      <c r="E45" s="24"/>
      <c r="F45" s="24"/>
      <c r="G45" s="24">
        <v>3314258.34</v>
      </c>
      <c r="H45" s="24" t="s">
        <v>6</v>
      </c>
      <c r="I45" s="25">
        <f t="shared" si="3"/>
        <v>45.254607948653494</v>
      </c>
      <c r="J45" s="25">
        <f t="shared" si="1"/>
        <v>103.75233262158123</v>
      </c>
    </row>
    <row r="46" spans="1:10" ht="15.75" x14ac:dyDescent="0.25">
      <c r="A46" s="11" t="s">
        <v>71</v>
      </c>
      <c r="B46" s="12" t="s">
        <v>72</v>
      </c>
      <c r="C46" s="24">
        <v>191000</v>
      </c>
      <c r="D46" s="24">
        <v>131400</v>
      </c>
      <c r="E46" s="24"/>
      <c r="F46" s="24"/>
      <c r="G46" s="24">
        <v>44720</v>
      </c>
      <c r="H46" s="24" t="s">
        <v>6</v>
      </c>
      <c r="I46" s="25">
        <f t="shared" si="3"/>
        <v>34.033485540334858</v>
      </c>
      <c r="J46" s="25">
        <f t="shared" si="1"/>
        <v>23.413612565445028</v>
      </c>
    </row>
    <row r="47" spans="1:10" ht="15.75" x14ac:dyDescent="0.25">
      <c r="A47" s="11" t="s">
        <v>73</v>
      </c>
      <c r="B47" s="12" t="s">
        <v>74</v>
      </c>
      <c r="C47" s="24">
        <v>3423594.99</v>
      </c>
      <c r="D47" s="24">
        <v>22279844.68</v>
      </c>
      <c r="E47" s="24"/>
      <c r="F47" s="24"/>
      <c r="G47" s="24">
        <v>5026743.41</v>
      </c>
      <c r="H47" s="24" t="s">
        <v>6</v>
      </c>
      <c r="I47" s="25">
        <f t="shared" si="3"/>
        <v>22.561842248893093</v>
      </c>
      <c r="J47" s="25">
        <f t="shared" si="1"/>
        <v>146.82646237895096</v>
      </c>
    </row>
    <row r="48" spans="1:10" ht="31.5" x14ac:dyDescent="0.25">
      <c r="A48" s="11" t="s">
        <v>75</v>
      </c>
      <c r="B48" s="21" t="s">
        <v>76</v>
      </c>
      <c r="C48" s="24">
        <v>670452.02</v>
      </c>
      <c r="D48" s="24">
        <v>1879319</v>
      </c>
      <c r="E48" s="24"/>
      <c r="F48" s="24"/>
      <c r="G48" s="24">
        <v>787329.99</v>
      </c>
      <c r="H48" s="24" t="s">
        <v>6</v>
      </c>
      <c r="I48" s="25">
        <f t="shared" si="3"/>
        <v>41.894430376109639</v>
      </c>
      <c r="J48" s="25">
        <f t="shared" si="1"/>
        <v>117.43271203806648</v>
      </c>
    </row>
    <row r="49" spans="1:10" ht="15.75" x14ac:dyDescent="0.25">
      <c r="A49" s="8" t="s">
        <v>77</v>
      </c>
      <c r="B49" s="9" t="s">
        <v>78</v>
      </c>
      <c r="C49" s="26">
        <f>C50</f>
        <v>7884315.5899999999</v>
      </c>
      <c r="D49" s="26">
        <f>SUM(D50:D50)</f>
        <v>12471467.82</v>
      </c>
      <c r="E49" s="26">
        <f>SUM(E51:E51)</f>
        <v>0</v>
      </c>
      <c r="F49" s="26">
        <f>SUM(F51:F51)</f>
        <v>0</v>
      </c>
      <c r="G49" s="26">
        <f>SUM(G50:G50)</f>
        <v>7861203.1600000001</v>
      </c>
      <c r="H49" s="26" t="s">
        <v>6</v>
      </c>
      <c r="I49" s="27">
        <f t="shared" si="3"/>
        <v>63.033503942441314</v>
      </c>
      <c r="J49" s="27">
        <f t="shared" si="1"/>
        <v>99.706855595312376</v>
      </c>
    </row>
    <row r="50" spans="1:10" ht="13.5" customHeight="1" x14ac:dyDescent="0.25">
      <c r="A50" s="11" t="s">
        <v>96</v>
      </c>
      <c r="B50" s="9" t="s">
        <v>95</v>
      </c>
      <c r="C50" s="24">
        <v>7884315.5899999999</v>
      </c>
      <c r="D50" s="24">
        <v>12471467.82</v>
      </c>
      <c r="E50" s="24"/>
      <c r="F50" s="24"/>
      <c r="G50" s="24">
        <v>7861203.1600000001</v>
      </c>
      <c r="H50" s="26"/>
      <c r="I50" s="25">
        <f t="shared" ref="I50" si="6">G50/D50*100</f>
        <v>63.033503942441314</v>
      </c>
      <c r="J50" s="25">
        <f t="shared" ref="J50" si="7">G50/C50*100</f>
        <v>99.706855595312376</v>
      </c>
    </row>
    <row r="51" spans="1:10" ht="23.25" hidden="1" customHeight="1" x14ac:dyDescent="0.25">
      <c r="A51" s="11" t="s">
        <v>79</v>
      </c>
      <c r="B51" s="12" t="s">
        <v>80</v>
      </c>
      <c r="C51" s="24"/>
      <c r="D51" s="24"/>
      <c r="E51" s="24"/>
      <c r="F51" s="24"/>
      <c r="G51" s="24"/>
      <c r="H51" s="24" t="s">
        <v>6</v>
      </c>
      <c r="I51" s="25"/>
      <c r="J51" s="25" t="e">
        <f t="shared" si="1"/>
        <v>#DIV/0!</v>
      </c>
    </row>
    <row r="52" spans="1:10" ht="33.75" customHeight="1" x14ac:dyDescent="0.25">
      <c r="A52" s="8" t="s">
        <v>97</v>
      </c>
      <c r="B52" s="22" t="s">
        <v>98</v>
      </c>
      <c r="C52" s="26">
        <f>C53</f>
        <v>309831.51</v>
      </c>
      <c r="D52" s="26">
        <f>SUM(D53:D53)</f>
        <v>602643.85</v>
      </c>
      <c r="E52" s="24"/>
      <c r="F52" s="24"/>
      <c r="G52" s="26">
        <f>SUM(G53:G53)</f>
        <v>275084.94</v>
      </c>
      <c r="H52" s="24"/>
      <c r="I52" s="25">
        <f t="shared" ref="I52:I53" si="8">G52/D52*100</f>
        <v>45.646353148712961</v>
      </c>
      <c r="J52" s="25">
        <f t="shared" si="1"/>
        <v>88.785333680231545</v>
      </c>
    </row>
    <row r="53" spans="1:10" ht="28.5" customHeight="1" x14ac:dyDescent="0.25">
      <c r="A53" s="11" t="s">
        <v>99</v>
      </c>
      <c r="B53" s="21" t="s">
        <v>100</v>
      </c>
      <c r="C53" s="24">
        <v>309831.51</v>
      </c>
      <c r="D53" s="24">
        <v>602643.85</v>
      </c>
      <c r="E53" s="24"/>
      <c r="F53" s="24"/>
      <c r="G53" s="24">
        <v>275084.94</v>
      </c>
      <c r="H53" s="24"/>
      <c r="I53" s="25">
        <f t="shared" si="8"/>
        <v>45.646353148712961</v>
      </c>
      <c r="J53" s="25">
        <f t="shared" si="1"/>
        <v>88.785333680231545</v>
      </c>
    </row>
    <row r="54" spans="1:10" ht="0.75" customHeight="1" x14ac:dyDescent="0.25">
      <c r="A54" s="8" t="s">
        <v>81</v>
      </c>
      <c r="B54" s="22" t="s">
        <v>82</v>
      </c>
      <c r="C54" s="26">
        <v>2297880</v>
      </c>
      <c r="D54" s="26">
        <f>D55+D56+D57</f>
        <v>0</v>
      </c>
      <c r="E54" s="26">
        <f>E55+E56+E57</f>
        <v>0</v>
      </c>
      <c r="F54" s="26">
        <f>F55+F56+F57</f>
        <v>0</v>
      </c>
      <c r="G54" s="26">
        <f>G55+G56+G57</f>
        <v>0</v>
      </c>
      <c r="H54" s="26" t="s">
        <v>6</v>
      </c>
      <c r="I54" s="27" t="e">
        <f t="shared" si="3"/>
        <v>#DIV/0!</v>
      </c>
      <c r="J54" s="27">
        <f t="shared" si="1"/>
        <v>0</v>
      </c>
    </row>
    <row r="55" spans="1:10" ht="45" hidden="1" customHeight="1" x14ac:dyDescent="0.25">
      <c r="A55" s="11" t="s">
        <v>83</v>
      </c>
      <c r="B55" s="21" t="s">
        <v>84</v>
      </c>
      <c r="C55" s="24">
        <v>340500</v>
      </c>
      <c r="D55" s="24"/>
      <c r="E55" s="24"/>
      <c r="F55" s="24"/>
      <c r="G55" s="24"/>
      <c r="H55" s="24" t="s">
        <v>6</v>
      </c>
      <c r="I55" s="25">
        <f>G54</f>
        <v>0</v>
      </c>
      <c r="J55" s="25">
        <f t="shared" si="1"/>
        <v>0</v>
      </c>
    </row>
    <row r="56" spans="1:10" ht="17.25" hidden="1" customHeight="1" x14ac:dyDescent="0.25">
      <c r="A56" s="11" t="s">
        <v>85</v>
      </c>
      <c r="B56" s="12" t="s">
        <v>86</v>
      </c>
      <c r="C56" s="24"/>
      <c r="D56" s="24"/>
      <c r="E56" s="24"/>
      <c r="F56" s="24"/>
      <c r="G56" s="24"/>
      <c r="H56" s="24" t="s">
        <v>6</v>
      </c>
      <c r="I56" s="25"/>
      <c r="J56" s="25" t="e">
        <f t="shared" si="1"/>
        <v>#DIV/0!</v>
      </c>
    </row>
    <row r="57" spans="1:10" ht="30.75" hidden="1" customHeight="1" x14ac:dyDescent="0.25">
      <c r="A57" s="11" t="s">
        <v>87</v>
      </c>
      <c r="B57" s="21" t="s">
        <v>88</v>
      </c>
      <c r="C57" s="24">
        <v>1957380</v>
      </c>
      <c r="D57" s="24"/>
      <c r="E57" s="24"/>
      <c r="F57" s="24"/>
      <c r="G57" s="24"/>
      <c r="H57" s="24" t="s">
        <v>6</v>
      </c>
      <c r="I57" s="25" t="e">
        <f t="shared" si="3"/>
        <v>#DIV/0!</v>
      </c>
      <c r="J57" s="25">
        <v>0</v>
      </c>
    </row>
    <row r="58" spans="1:10" ht="23.25" customHeight="1" x14ac:dyDescent="0.25">
      <c r="A58" s="29" t="s">
        <v>89</v>
      </c>
      <c r="B58" s="30"/>
      <c r="C58" s="26">
        <f>C7+C16+C18+C22+C28+C33+C35+C41+C44+C49+C52</f>
        <v>225310430.03999999</v>
      </c>
      <c r="D58" s="26">
        <f>D7+D16+D18+D22+D28+D35+D41+D44+D49+D52+D54+D33</f>
        <v>641150724.92000008</v>
      </c>
      <c r="E58" s="26">
        <f>E7+E16+E18+E22+E28+E35+E41+E44+E49+E54</f>
        <v>0</v>
      </c>
      <c r="F58" s="26">
        <f>F7+F16+F18+F22+F28+F35+F41+F44+F49+F54</f>
        <v>0</v>
      </c>
      <c r="G58" s="26">
        <f>G7+G16+G18+G22+G28+G35+G41+G44+G49+G52+G54+G33</f>
        <v>240804504.31999999</v>
      </c>
      <c r="H58" s="28"/>
      <c r="I58" s="27">
        <f t="shared" si="3"/>
        <v>37.558173914573132</v>
      </c>
      <c r="J58" s="27">
        <f t="shared" si="1"/>
        <v>106.87676743471188</v>
      </c>
    </row>
    <row r="59" spans="1:10" x14ac:dyDescent="0.25">
      <c r="A59" s="13"/>
      <c r="B59" s="6"/>
      <c r="C59" s="6"/>
      <c r="D59" s="6"/>
      <c r="E59" s="14"/>
      <c r="F59" s="14"/>
      <c r="G59" s="14"/>
      <c r="H59" s="14" t="s">
        <v>90</v>
      </c>
    </row>
    <row r="61" spans="1:10" s="16" customFormat="1" ht="31.5" x14ac:dyDescent="0.25">
      <c r="A61" s="15" t="s">
        <v>104</v>
      </c>
      <c r="G61" s="16" t="s">
        <v>101</v>
      </c>
      <c r="I61" s="17"/>
      <c r="J61" s="17"/>
    </row>
    <row r="62" spans="1:10" x14ac:dyDescent="0.25">
      <c r="A62" s="18"/>
    </row>
    <row r="63" spans="1:10" x14ac:dyDescent="0.25">
      <c r="A63" s="18" t="s">
        <v>102</v>
      </c>
    </row>
    <row r="64" spans="1:10" x14ac:dyDescent="0.25">
      <c r="A64" s="18" t="s">
        <v>103</v>
      </c>
      <c r="C64" s="19"/>
      <c r="D64" s="19"/>
      <c r="E64" s="19"/>
      <c r="F64" s="19"/>
      <c r="G64" s="19"/>
    </row>
  </sheetData>
  <mergeCells count="11">
    <mergeCell ref="A58:B58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2019-08-16T11:34:13Z</dcterms:modified>
</cp:coreProperties>
</file>